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IO (MATTEO)\CONSUNTIVO 2025\"/>
    </mc:Choice>
  </mc:AlternateContent>
  <bookViews>
    <workbookView xWindow="11819" yWindow="41" windowWidth="7377" windowHeight="7906" tabRatio="750"/>
  </bookViews>
  <sheets>
    <sheet name="Stato Patrimoniale - Attivo" sheetId="9" r:id="rId1"/>
    <sheet name="Stato Patrimoniale - Passivo" sheetId="10" r:id="rId2"/>
    <sheet name="Conto Economico Riclassific ARR" sheetId="13" r:id="rId3"/>
  </sheets>
  <externalReferences>
    <externalReference r:id="rId4"/>
  </externalReferences>
  <definedNames>
    <definedName name="_xlnm.Print_Area" localSheetId="2">'Conto Economico Riclassific ARR'!$B$1:$K$119</definedName>
    <definedName name="_xlnm.Print_Area" localSheetId="0">'Stato Patrimoniale - Attivo'!$B$1:$N$100</definedName>
    <definedName name="_xlnm.Print_Area" localSheetId="1">'Stato Patrimoniale - Passivo'!$B$1:$N$71</definedName>
    <definedName name="_xlnm.Print_Titles" localSheetId="2">'Conto Economico Riclassific ARR'!$1:$5</definedName>
    <definedName name="_xlnm.Print_Titles" localSheetId="0">'Stato Patrimoniale - Attivo'!$1:$5</definedName>
    <definedName name="_xlnm.Print_Titles" localSheetId="1">'Stato Patrimoniale - Passivo'!$1:$5</definedName>
  </definedNames>
  <calcPr calcId="152511"/>
</workbook>
</file>

<file path=xl/calcChain.xml><?xml version="1.0" encoding="utf-8"?>
<calcChain xmlns="http://schemas.openxmlformats.org/spreadsheetml/2006/main">
  <c r="I67" i="9" l="1"/>
  <c r="K108" i="13" l="1"/>
  <c r="J108" i="13"/>
  <c r="K107" i="13"/>
  <c r="J107" i="13"/>
  <c r="K97" i="13"/>
  <c r="J97" i="13"/>
  <c r="K96" i="13"/>
  <c r="J96" i="13"/>
  <c r="K92" i="13"/>
  <c r="J92" i="13"/>
  <c r="K87" i="13"/>
  <c r="J87" i="13"/>
  <c r="K86" i="13"/>
  <c r="J86" i="13"/>
  <c r="N65" i="9"/>
  <c r="J60" i="9"/>
  <c r="J59" i="9"/>
  <c r="N79" i="9"/>
  <c r="N56" i="9"/>
  <c r="N55" i="9"/>
  <c r="N53" i="9"/>
  <c r="N51" i="9"/>
  <c r="N44" i="9"/>
  <c r="N43" i="9"/>
  <c r="N27" i="9"/>
  <c r="M54" i="10"/>
  <c r="N48" i="10"/>
  <c r="N34" i="10"/>
  <c r="M79" i="9"/>
  <c r="J72" i="9"/>
  <c r="M56" i="9"/>
  <c r="M55" i="9"/>
  <c r="M53" i="9"/>
  <c r="J52" i="9"/>
  <c r="J47" i="9" s="1"/>
  <c r="M51" i="9"/>
  <c r="M44" i="9"/>
  <c r="M43" i="9"/>
  <c r="J29" i="9"/>
  <c r="J28" i="9"/>
  <c r="N54" i="10"/>
  <c r="M48" i="10"/>
  <c r="N31" i="9"/>
  <c r="N33" i="9"/>
  <c r="M33" i="9"/>
  <c r="N32" i="9"/>
  <c r="M32" i="9"/>
  <c r="M50" i="10"/>
  <c r="J48" i="9"/>
  <c r="I29" i="9"/>
  <c r="I28" i="9"/>
  <c r="M30" i="9"/>
  <c r="N30" i="9"/>
  <c r="M29" i="9"/>
  <c r="N29" i="9"/>
  <c r="M31" i="9" l="1"/>
  <c r="M65" i="9"/>
  <c r="N50" i="10"/>
  <c r="J57" i="10" l="1"/>
  <c r="J56" i="13" l="1"/>
  <c r="K56" i="13"/>
  <c r="P44" i="10" l="1"/>
  <c r="M34" i="10"/>
  <c r="M49" i="9" l="1"/>
  <c r="N49" i="9"/>
  <c r="I49" i="9"/>
  <c r="I74" i="9"/>
  <c r="M74" i="9"/>
  <c r="N74" i="9"/>
  <c r="N84" i="9"/>
  <c r="M84" i="9"/>
  <c r="N62" i="9"/>
  <c r="I62" i="9"/>
  <c r="M62" i="9"/>
  <c r="N13" i="10"/>
  <c r="M13" i="10"/>
  <c r="M85" i="9"/>
  <c r="N85" i="9"/>
  <c r="N26" i="9"/>
  <c r="M26" i="9"/>
  <c r="N45" i="10"/>
  <c r="M45" i="10"/>
  <c r="M83" i="9"/>
  <c r="N83" i="9"/>
  <c r="N99" i="9"/>
  <c r="M99" i="9"/>
  <c r="N68" i="9"/>
  <c r="M68" i="9"/>
  <c r="M50" i="9"/>
  <c r="I50" i="9"/>
  <c r="N50" i="9"/>
  <c r="M70" i="9"/>
  <c r="N70" i="9"/>
  <c r="M44" i="10"/>
  <c r="N44" i="10"/>
  <c r="I44" i="10"/>
  <c r="N42" i="10"/>
  <c r="I42" i="10"/>
  <c r="M42" i="10"/>
  <c r="M70" i="10"/>
  <c r="N70" i="10"/>
  <c r="M80" i="9"/>
  <c r="N80" i="9"/>
  <c r="N16" i="9"/>
  <c r="M16" i="9"/>
  <c r="N68" i="10"/>
  <c r="M68" i="10"/>
  <c r="N20" i="10"/>
  <c r="M20" i="10"/>
  <c r="N67" i="10"/>
  <c r="M67" i="10"/>
  <c r="M98" i="9"/>
  <c r="N98" i="9"/>
  <c r="M11" i="9"/>
  <c r="N11" i="9"/>
  <c r="N54" i="9"/>
  <c r="I54" i="9"/>
  <c r="I52" i="9" s="1"/>
  <c r="M54" i="9"/>
  <c r="N64" i="9"/>
  <c r="I64" i="9"/>
  <c r="M64" i="9"/>
  <c r="M96" i="9"/>
  <c r="N96" i="9"/>
  <c r="N52" i="10"/>
  <c r="I52" i="10"/>
  <c r="M52" i="10"/>
  <c r="M7" i="10"/>
  <c r="N7" i="10"/>
  <c r="N82" i="9"/>
  <c r="M82" i="9"/>
  <c r="N46" i="10"/>
  <c r="M46" i="10"/>
  <c r="N69" i="10"/>
  <c r="M69" i="10"/>
  <c r="M97" i="9"/>
  <c r="N97" i="9"/>
  <c r="M14" i="10"/>
  <c r="N14" i="10"/>
  <c r="M63" i="9"/>
  <c r="I63" i="9"/>
  <c r="N63" i="9"/>
  <c r="M47" i="10"/>
  <c r="N47" i="10"/>
  <c r="I47" i="10"/>
  <c r="N24" i="9"/>
  <c r="M24" i="9"/>
  <c r="M53" i="10"/>
  <c r="N53" i="10"/>
  <c r="I53" i="10"/>
  <c r="M9" i="10"/>
  <c r="N9" i="10"/>
  <c r="N16" i="10"/>
  <c r="M16" i="10"/>
  <c r="I61" i="9"/>
  <c r="N61" i="9"/>
  <c r="M61" i="9"/>
  <c r="I49" i="10"/>
  <c r="M49" i="10"/>
  <c r="N49" i="10"/>
  <c r="M17" i="10"/>
  <c r="N17" i="10"/>
  <c r="M76" i="9"/>
  <c r="N76" i="9"/>
  <c r="I76" i="9"/>
  <c r="M35" i="9"/>
  <c r="N35" i="9"/>
  <c r="M25" i="10"/>
  <c r="N25" i="10"/>
  <c r="N15" i="9"/>
  <c r="M15" i="9"/>
  <c r="M11" i="10"/>
  <c r="N11" i="10"/>
  <c r="M12" i="10"/>
  <c r="N12" i="10"/>
  <c r="M71" i="9"/>
  <c r="I71" i="9"/>
  <c r="N71" i="9"/>
  <c r="N39" i="10"/>
  <c r="M39" i="10"/>
  <c r="M55" i="10"/>
  <c r="N55" i="10"/>
  <c r="I55" i="10"/>
  <c r="M57" i="9"/>
  <c r="I57" i="9"/>
  <c r="N57" i="9"/>
  <c r="M15" i="10"/>
  <c r="N15" i="10"/>
  <c r="M33" i="10"/>
  <c r="N33" i="10"/>
  <c r="M34" i="9" l="1"/>
  <c r="N34" i="9"/>
  <c r="N61" i="10"/>
  <c r="M61" i="10"/>
  <c r="M20" i="9"/>
  <c r="N20" i="9"/>
  <c r="N69" i="9"/>
  <c r="M69" i="9"/>
  <c r="I69" i="9"/>
  <c r="I66" i="9" s="1"/>
  <c r="I43" i="10"/>
  <c r="I41" i="10"/>
  <c r="N41" i="10"/>
  <c r="M41" i="10"/>
  <c r="N25" i="9"/>
  <c r="M25" i="9"/>
  <c r="N52" i="9"/>
  <c r="M52" i="9"/>
  <c r="N9" i="9"/>
  <c r="M9" i="9"/>
  <c r="M18" i="10"/>
  <c r="N18" i="10"/>
  <c r="N26" i="10"/>
  <c r="M26" i="10"/>
  <c r="N60" i="9"/>
  <c r="M60" i="9"/>
  <c r="M71" i="10"/>
  <c r="N71" i="10"/>
  <c r="M75" i="9"/>
  <c r="N75" i="9"/>
  <c r="N60" i="10"/>
  <c r="M60" i="10"/>
  <c r="M10" i="9"/>
  <c r="N10" i="9"/>
  <c r="I60" i="9"/>
  <c r="I59" i="9" s="1"/>
  <c r="M78" i="9"/>
  <c r="N78" i="9"/>
  <c r="M23" i="9"/>
  <c r="N23" i="9"/>
  <c r="N35" i="10"/>
  <c r="M35" i="10"/>
  <c r="M90" i="9"/>
  <c r="N90" i="9"/>
  <c r="I73" i="9"/>
  <c r="I72" i="9" s="1"/>
  <c r="M73" i="9"/>
  <c r="N73" i="9"/>
  <c r="M22" i="9"/>
  <c r="N22" i="9"/>
  <c r="N8" i="9"/>
  <c r="M8" i="9"/>
  <c r="N10" i="10"/>
  <c r="M10" i="10"/>
  <c r="M81" i="9"/>
  <c r="N81" i="9"/>
  <c r="I48" i="9"/>
  <c r="I47" i="9" s="1"/>
  <c r="N40" i="10"/>
  <c r="M40" i="10"/>
  <c r="M27" i="10"/>
  <c r="N27" i="10"/>
  <c r="N21" i="9"/>
  <c r="M21" i="9"/>
  <c r="M14" i="9"/>
  <c r="N14" i="9"/>
  <c r="N12" i="9"/>
  <c r="M12" i="9"/>
  <c r="M43" i="10"/>
  <c r="N43" i="10"/>
  <c r="M18" i="9"/>
  <c r="N18" i="9"/>
  <c r="N100" i="9"/>
  <c r="M100" i="9"/>
  <c r="M28" i="10"/>
  <c r="N28" i="10"/>
  <c r="N89" i="9"/>
  <c r="M89" i="9"/>
  <c r="N19" i="10"/>
  <c r="M19" i="10"/>
  <c r="M36" i="9"/>
  <c r="N36" i="9"/>
  <c r="M56" i="10"/>
  <c r="N56" i="10"/>
  <c r="I56" i="10"/>
  <c r="M19" i="9"/>
  <c r="N19" i="9"/>
  <c r="J67" i="9"/>
  <c r="J66" i="9" s="1"/>
  <c r="J58" i="9" s="1"/>
  <c r="J46" i="9" s="1"/>
  <c r="M67" i="9"/>
  <c r="N67" i="9"/>
  <c r="M48" i="9"/>
  <c r="N48" i="9"/>
  <c r="M66" i="9" l="1"/>
  <c r="N66" i="9"/>
  <c r="M72" i="9"/>
  <c r="N72" i="9"/>
  <c r="N57" i="10"/>
  <c r="M57" i="10"/>
  <c r="I77" i="9"/>
  <c r="N77" i="9"/>
  <c r="M77" i="9"/>
  <c r="N17" i="9"/>
  <c r="M17" i="9"/>
  <c r="M7" i="9"/>
  <c r="N7" i="9"/>
  <c r="N91" i="9"/>
  <c r="M91" i="9"/>
  <c r="I58" i="9"/>
  <c r="M59" i="9"/>
  <c r="N59" i="9"/>
  <c r="M28" i="9"/>
  <c r="N28" i="9"/>
  <c r="M29" i="10"/>
  <c r="N29" i="10"/>
  <c r="N62" i="10"/>
  <c r="M62" i="10"/>
  <c r="M51" i="10"/>
  <c r="N51" i="10"/>
  <c r="I51" i="10"/>
  <c r="I57" i="10" s="1"/>
  <c r="N8" i="10"/>
  <c r="M8" i="10"/>
  <c r="N41" i="9"/>
  <c r="M41" i="9"/>
  <c r="M42" i="9"/>
  <c r="N42" i="9"/>
  <c r="N47" i="9"/>
  <c r="M47" i="9"/>
  <c r="I46" i="9" l="1"/>
  <c r="M40" i="9"/>
  <c r="N40" i="9"/>
  <c r="M13" i="9"/>
  <c r="N13" i="9"/>
  <c r="N58" i="9"/>
  <c r="M58" i="9"/>
  <c r="N30" i="10"/>
  <c r="M30" i="10"/>
  <c r="N37" i="9" l="1"/>
  <c r="M37" i="9"/>
  <c r="M46" i="9"/>
  <c r="N46" i="9"/>
  <c r="M86" i="9" l="1"/>
  <c r="N86" i="9"/>
  <c r="M93" i="9" l="1"/>
  <c r="N93" i="9"/>
  <c r="K111" i="13" l="1"/>
  <c r="J111" i="13"/>
  <c r="J110" i="13"/>
  <c r="K110" i="13"/>
  <c r="J115" i="13" l="1"/>
  <c r="K94" i="13" l="1"/>
  <c r="J94" i="13"/>
  <c r="J93" i="13"/>
  <c r="K93" i="13"/>
  <c r="K112" i="13"/>
  <c r="J112" i="13"/>
  <c r="K11" i="13"/>
  <c r="J11" i="13"/>
  <c r="J113" i="13"/>
  <c r="K113" i="13"/>
  <c r="J12" i="13"/>
  <c r="K12" i="13"/>
  <c r="J80" i="13"/>
  <c r="K80" i="13"/>
  <c r="J17" i="13"/>
  <c r="K17" i="13"/>
  <c r="J71" i="13"/>
  <c r="K71" i="13"/>
  <c r="K20" i="13"/>
  <c r="J20" i="13"/>
  <c r="K16" i="13" l="1"/>
  <c r="J16" i="13"/>
  <c r="J10" i="13"/>
  <c r="K10" i="13"/>
  <c r="K102" i="13"/>
  <c r="J102" i="13"/>
  <c r="K31" i="13"/>
  <c r="J31" i="13"/>
  <c r="K99" i="13"/>
  <c r="J99" i="13"/>
  <c r="J73" i="13"/>
  <c r="K73" i="13"/>
  <c r="K109" i="13"/>
  <c r="J109" i="13"/>
  <c r="K21" i="13"/>
  <c r="J21" i="13"/>
  <c r="J95" i="13"/>
  <c r="K95" i="13"/>
  <c r="J19" i="13"/>
  <c r="K19" i="13"/>
  <c r="J18" i="13"/>
  <c r="K18" i="13"/>
  <c r="J27" i="13"/>
  <c r="K27" i="13"/>
  <c r="J13" i="13"/>
  <c r="K13" i="13"/>
  <c r="K88" i="13" l="1"/>
  <c r="K29" i="13"/>
  <c r="J29" i="13"/>
  <c r="K23" i="13"/>
  <c r="J23" i="13"/>
  <c r="J30" i="13"/>
  <c r="K30" i="13"/>
  <c r="J88" i="13" l="1"/>
  <c r="K26" i="13"/>
  <c r="J26" i="13"/>
  <c r="J100" i="13" l="1"/>
  <c r="K100" i="13"/>
  <c r="J98" i="13" l="1"/>
  <c r="K98" i="13"/>
  <c r="K28" i="13" l="1"/>
  <c r="J28" i="13"/>
  <c r="K32" i="13" l="1"/>
  <c r="J32" i="13"/>
  <c r="K25" i="13" l="1"/>
  <c r="J25" i="13"/>
  <c r="K24" i="13" l="1"/>
  <c r="J24" i="13"/>
  <c r="K14" i="13" l="1"/>
  <c r="J14" i="13"/>
  <c r="K15" i="13" l="1"/>
  <c r="J15" i="13"/>
  <c r="K9" i="13" l="1"/>
  <c r="J9" i="13"/>
  <c r="J8" i="13" l="1"/>
  <c r="K8" i="13"/>
  <c r="K7" i="13" l="1"/>
  <c r="J7" i="13"/>
  <c r="K77" i="13" l="1"/>
  <c r="J77" i="13"/>
  <c r="J76" i="13" l="1"/>
  <c r="K76" i="13"/>
  <c r="J75" i="13" l="1"/>
  <c r="K75" i="13"/>
  <c r="K103" i="13" l="1"/>
  <c r="J103" i="13"/>
  <c r="J101" i="13" l="1"/>
  <c r="K101" i="13"/>
  <c r="K104" i="13" l="1"/>
  <c r="J104" i="13"/>
  <c r="J114" i="13" l="1"/>
  <c r="K114" i="13"/>
  <c r="K116" i="13" l="1"/>
  <c r="J116" i="13"/>
  <c r="J22" i="13" l="1"/>
  <c r="K22" i="13"/>
  <c r="J33" i="13" l="1"/>
  <c r="K33" i="13"/>
  <c r="J81" i="13" l="1"/>
  <c r="K81" i="13"/>
  <c r="K82" i="13" l="1"/>
  <c r="J82" i="13"/>
  <c r="J79" i="13" l="1"/>
  <c r="K79" i="13"/>
  <c r="J74" i="13" l="1"/>
  <c r="K74" i="13"/>
  <c r="K78" i="13"/>
  <c r="J78" i="13"/>
  <c r="J72" i="13" l="1"/>
  <c r="K72" i="13"/>
  <c r="J70" i="13" l="1"/>
  <c r="K70" i="13"/>
  <c r="J89" i="13" l="1"/>
  <c r="J90" i="13" l="1"/>
  <c r="K89" i="13"/>
  <c r="K90" i="13" l="1"/>
  <c r="K58" i="13" l="1"/>
  <c r="J58" i="13"/>
  <c r="K59" i="13" l="1"/>
  <c r="J59" i="13"/>
  <c r="K68" i="13" l="1"/>
  <c r="J68" i="13"/>
  <c r="K67" i="13" l="1"/>
  <c r="J67" i="13"/>
  <c r="K66" i="13" l="1"/>
  <c r="J66" i="13"/>
  <c r="K65" i="13" l="1"/>
  <c r="J65" i="13"/>
  <c r="K64" i="13" l="1"/>
  <c r="J64" i="13"/>
  <c r="K63" i="13" l="1"/>
  <c r="J63" i="13"/>
  <c r="K69" i="13" l="1"/>
  <c r="J69" i="13"/>
  <c r="K62" i="13" l="1"/>
  <c r="J62" i="13"/>
  <c r="J60" i="13" l="1"/>
  <c r="K60" i="13"/>
  <c r="J57" i="13" l="1"/>
  <c r="K57" i="13"/>
  <c r="J50" i="13" l="1"/>
  <c r="K50" i="13"/>
  <c r="J52" i="13" l="1"/>
  <c r="K52" i="13"/>
  <c r="J54" i="13" l="1"/>
  <c r="K54" i="13"/>
  <c r="K53" i="13" l="1"/>
  <c r="J53" i="13"/>
  <c r="J55" i="13" l="1"/>
  <c r="K55" i="13"/>
  <c r="K49" i="13" l="1"/>
  <c r="J49" i="13"/>
  <c r="J44" i="13" l="1"/>
  <c r="K44" i="13"/>
  <c r="J47" i="13" l="1"/>
  <c r="K47" i="13"/>
  <c r="K51" i="13"/>
  <c r="J51" i="13"/>
  <c r="J43" i="13" l="1"/>
  <c r="K43" i="13"/>
  <c r="K45" i="13"/>
  <c r="J45" i="13"/>
  <c r="K41" i="13" l="1"/>
  <c r="J41" i="13"/>
  <c r="K48" i="13" l="1"/>
  <c r="J48" i="13"/>
  <c r="K40" i="13" l="1"/>
  <c r="J40" i="13"/>
  <c r="K42" i="13" l="1"/>
  <c r="J42" i="13"/>
  <c r="K46" i="13" l="1"/>
  <c r="J46" i="13"/>
  <c r="K39" i="13" l="1"/>
  <c r="J39" i="13"/>
  <c r="K61" i="13" l="1"/>
  <c r="J61" i="13"/>
  <c r="K38" i="13" l="1"/>
  <c r="J38" i="13"/>
  <c r="J37" i="13" l="1"/>
  <c r="K37" i="13"/>
  <c r="K36" i="13" l="1"/>
  <c r="J36" i="13"/>
  <c r="K83" i="13" l="1"/>
  <c r="J83" i="13"/>
  <c r="K85" i="13" l="1"/>
  <c r="J85" i="13"/>
  <c r="J106" i="13" l="1"/>
  <c r="K106" i="13"/>
  <c r="K118" i="13" l="1"/>
  <c r="J118" i="13"/>
  <c r="M21" i="10" l="1"/>
  <c r="N21" i="10"/>
  <c r="N22" i="10" l="1"/>
  <c r="M22" i="10"/>
  <c r="M64" i="10" l="1"/>
  <c r="N64" i="10" s="1"/>
</calcChain>
</file>

<file path=xl/sharedStrings.xml><?xml version="1.0" encoding="utf-8"?>
<sst xmlns="http://schemas.openxmlformats.org/spreadsheetml/2006/main" count="687" uniqueCount="471">
  <si>
    <t xml:space="preserve">                  STATO  PATRIMONIALE</t>
  </si>
  <si>
    <r>
      <t xml:space="preserve">                  A</t>
    </r>
    <r>
      <rPr>
        <b/>
        <sz val="16"/>
        <rFont val="Tahoma"/>
        <family val="2"/>
      </rPr>
      <t>TTIVO</t>
    </r>
  </si>
  <si>
    <t>Importo</t>
  </si>
  <si>
    <t>%</t>
  </si>
  <si>
    <t>A)</t>
  </si>
  <si>
    <t>IMMOBILIZZAZIONI</t>
  </si>
  <si>
    <t>I</t>
  </si>
  <si>
    <t>Immobilizzazioni immateriali</t>
  </si>
  <si>
    <t>1)</t>
  </si>
  <si>
    <t>Costi d'impianto e di ampliamento</t>
  </si>
  <si>
    <t>2)</t>
  </si>
  <si>
    <t>3)</t>
  </si>
  <si>
    <t>4)</t>
  </si>
  <si>
    <t>5)</t>
  </si>
  <si>
    <t>II</t>
  </si>
  <si>
    <t>Immobilizzazioni materiali</t>
  </si>
  <si>
    <t>Terreni</t>
  </si>
  <si>
    <t>Fabbricati</t>
  </si>
  <si>
    <t>a)</t>
  </si>
  <si>
    <t>b)</t>
  </si>
  <si>
    <t>Impianti e macchinari</t>
  </si>
  <si>
    <t>Attrezzature sanitarie e scientifiche</t>
  </si>
  <si>
    <t>Mobili e arredi</t>
  </si>
  <si>
    <t>6)</t>
  </si>
  <si>
    <t>Automezzi</t>
  </si>
  <si>
    <t>7)</t>
  </si>
  <si>
    <t>8)</t>
  </si>
  <si>
    <t>III</t>
  </si>
  <si>
    <t>B)</t>
  </si>
  <si>
    <t>ATTIVO CIRCOLANTE</t>
  </si>
  <si>
    <t>Rimanenze</t>
  </si>
  <si>
    <t>IV</t>
  </si>
  <si>
    <t>Disponibilità liquide</t>
  </si>
  <si>
    <t>Cassa</t>
  </si>
  <si>
    <t>Istituto Tesoriere</t>
  </si>
  <si>
    <t>C)</t>
  </si>
  <si>
    <t>D)</t>
  </si>
  <si>
    <t>CONTI D'ORDINE</t>
  </si>
  <si>
    <t>Depositi cauzionali</t>
  </si>
  <si>
    <r>
      <t xml:space="preserve">                  P</t>
    </r>
    <r>
      <rPr>
        <b/>
        <sz val="16"/>
        <rFont val="Tahoma"/>
        <family val="2"/>
      </rPr>
      <t xml:space="preserve">ASSIVO E </t>
    </r>
    <r>
      <rPr>
        <b/>
        <sz val="18"/>
        <rFont val="Tahoma"/>
        <family val="2"/>
      </rPr>
      <t>P</t>
    </r>
    <r>
      <rPr>
        <b/>
        <sz val="16"/>
        <rFont val="Tahoma"/>
        <family val="2"/>
      </rPr>
      <t>ATRIMONIO NETTO</t>
    </r>
  </si>
  <si>
    <t>PATRIMONIO NETTO</t>
  </si>
  <si>
    <t>Finanziamenti per investimenti</t>
  </si>
  <si>
    <t>Fondo di dotazione</t>
  </si>
  <si>
    <t>Contributi per ripiano perdite</t>
  </si>
  <si>
    <t>V</t>
  </si>
  <si>
    <t>Utili (perdite) portati a nuovo</t>
  </si>
  <si>
    <t>VI</t>
  </si>
  <si>
    <t>Utile (perdita) dell'esercizio</t>
  </si>
  <si>
    <t>FONDI PER RISCHI ED ONERI</t>
  </si>
  <si>
    <t>TRATTAMENTO FINE RAPPORTO</t>
  </si>
  <si>
    <t>Debiti tributari</t>
  </si>
  <si>
    <t>9)</t>
  </si>
  <si>
    <t>E)</t>
  </si>
  <si>
    <t>F)</t>
  </si>
  <si>
    <t>VARIAZIONE T/T-1</t>
  </si>
  <si>
    <t>Costi di ricerca e sviluppo</t>
  </si>
  <si>
    <t>Altre immobilizzazioni immateriali</t>
  </si>
  <si>
    <t>Oggetti d'arte</t>
  </si>
  <si>
    <t>Crediti finanziari</t>
  </si>
  <si>
    <t>Partecipazioni</t>
  </si>
  <si>
    <t>Altri titoli</t>
  </si>
  <si>
    <t>c)</t>
  </si>
  <si>
    <t>Crediti finanziari v/Stato</t>
  </si>
  <si>
    <t>Crediti finanziari v/altri</t>
  </si>
  <si>
    <t>Crediti finanziari v/Regione</t>
  </si>
  <si>
    <t>Partecipazioni che non costituiscono immobilizzazioni</t>
  </si>
  <si>
    <t>Conto corrente postale</t>
  </si>
  <si>
    <t>Ratei attivi</t>
  </si>
  <si>
    <t>Ratei passivi</t>
  </si>
  <si>
    <t>Fabbricati non strumentali (disponibili)</t>
  </si>
  <si>
    <t>Fabbricati strumentali (indisponibili)</t>
  </si>
  <si>
    <t>Crediti v/Comuni</t>
  </si>
  <si>
    <t>VII</t>
  </si>
  <si>
    <t>Canoni di leasing ancora da pagare</t>
  </si>
  <si>
    <t>Altri conti d'ordine</t>
  </si>
  <si>
    <t>TOTALE ATTIVO (A+B+C)</t>
  </si>
  <si>
    <t>Crediti v/Stato</t>
  </si>
  <si>
    <t>Crediti v/Stato - parte corrente</t>
  </si>
  <si>
    <t>Crediti v/Stato - altro</t>
  </si>
  <si>
    <t>Crediti v/Stato - investimenti</t>
  </si>
  <si>
    <t>Crediti v/Regione o Provincia Autonoma</t>
  </si>
  <si>
    <t>Crediti v/Regione o Provincia Autonoma - parte corrente</t>
  </si>
  <si>
    <t>Crediti v/Erario</t>
  </si>
  <si>
    <t>Finanziamenti da Regione per investimenti</t>
  </si>
  <si>
    <t>Finanziamenti da Stato per investimenti</t>
  </si>
  <si>
    <t>Altre riserve</t>
  </si>
  <si>
    <t>Fondi per rischi</t>
  </si>
  <si>
    <t>Fondi per imposte, anche differite</t>
  </si>
  <si>
    <t>Premi operosità</t>
  </si>
  <si>
    <t>Debiti v/Istituto Tesoriere</t>
  </si>
  <si>
    <t>Debiti v/altri finanziatori</t>
  </si>
  <si>
    <t>Debiti v/Stato</t>
  </si>
  <si>
    <t>Debiti v/Regione o Provincia Autonoma</t>
  </si>
  <si>
    <t>Debiti v/Comuni</t>
  </si>
  <si>
    <t>Debiti v/aziende sanitarie pubbliche</t>
  </si>
  <si>
    <t>Debiti v/fornitori</t>
  </si>
  <si>
    <t>Debiti v/istituti previdenziali, assistenziali e sicurezza sociale</t>
  </si>
  <si>
    <t>RATEI E RISCONTI ATTIVI</t>
  </si>
  <si>
    <t>RATEI E RISCONTI PASSIVI</t>
  </si>
  <si>
    <t>Risconti passivi</t>
  </si>
  <si>
    <t>TOTALE PASSIVO E PATRIMONIO NETTO (A+B+C+D+E)</t>
  </si>
  <si>
    <t>Risconti attivi</t>
  </si>
  <si>
    <t>d)</t>
  </si>
  <si>
    <t>e)</t>
  </si>
  <si>
    <t>f)</t>
  </si>
  <si>
    <t>Finanziamenti da Stato - altro</t>
  </si>
  <si>
    <t>Totale E)</t>
  </si>
  <si>
    <t>Totale D)</t>
  </si>
  <si>
    <t>Totale C)</t>
  </si>
  <si>
    <t>Totale B)</t>
  </si>
  <si>
    <t>Totale A)</t>
  </si>
  <si>
    <t>Totale F)</t>
  </si>
  <si>
    <t>10)</t>
  </si>
  <si>
    <t>11)</t>
  </si>
  <si>
    <t>12)</t>
  </si>
  <si>
    <t>Mutui passivi</t>
  </si>
  <si>
    <t>Finanziamenti per beni di prima dotazione</t>
  </si>
  <si>
    <t>Finanziamenti per investimenti da rettifica contributi in conto esercizio</t>
  </si>
  <si>
    <t>Fondi da distribuire</t>
  </si>
  <si>
    <t>Crediti v/aziende sanitarie pubbliche della Regione</t>
  </si>
  <si>
    <t>Crediti v/aziende sanitarie pubbliche fuori Regione</t>
  </si>
  <si>
    <t>Debiti v/aziende sanitarie pubbliche fuori Regione</t>
  </si>
  <si>
    <t>Finanziamenti da altri soggetti pubblici per investimenti</t>
  </si>
  <si>
    <t>Immobilizzazioni immateriali in corso e acconti</t>
  </si>
  <si>
    <t>Crediti v/Regione o Provincia Autonoma per spesa corrente</t>
  </si>
  <si>
    <t>Attività finanziarie che non costituiscono immobilizzazioni</t>
  </si>
  <si>
    <t>Beni in comodato</t>
  </si>
  <si>
    <t>Finanziamenti da Stato per ricerca</t>
  </si>
  <si>
    <t>Riserve da donazioni e lasciti vincolati ad investimenti</t>
  </si>
  <si>
    <t>TFR personale dipendente</t>
  </si>
  <si>
    <t>DEBITI (con separata indicazione, per ciascuna voce, degli importi esigibili oltre l'esercizio successivo)</t>
  </si>
  <si>
    <t>Crediti v/Stato - investimenti per ricerca</t>
  </si>
  <si>
    <t>Terreni disponibili</t>
  </si>
  <si>
    <t>Terreni indisponibili</t>
  </si>
  <si>
    <t>Altre immobilizzazioni materiali</t>
  </si>
  <si>
    <t>Rimanenze beni sanitari</t>
  </si>
  <si>
    <t>Rimanenze beni non sanitari</t>
  </si>
  <si>
    <t>Acconti per acquisti beni sanitari</t>
  </si>
  <si>
    <t>Acconti per acquisti beni non sanitari</t>
  </si>
  <si>
    <t>Crediti v/Ministero della Salute per ricerca corrente</t>
  </si>
  <si>
    <t>Crediti v/Ministero della Salute per ricerca finalizzata</t>
  </si>
  <si>
    <t>Crediti v/Regione o Provincia Autonoma per ricerca</t>
  </si>
  <si>
    <t>Altri titoli che non costituiscono immobilizzazioni</t>
  </si>
  <si>
    <t>Diritti di brevetto e di utilizzazione delle opere dell'ingegno</t>
  </si>
  <si>
    <t>Crediti v/società partecipate e/o enti dipendenti della Regione</t>
  </si>
  <si>
    <t>Debiti v/società partecipate e/o enti dipendenti della Regione</t>
  </si>
  <si>
    <t>Crediti finanziari v/partecipate</t>
  </si>
  <si>
    <t>Titoli</t>
  </si>
  <si>
    <t>Crediti v/Stato - per ricerca</t>
  </si>
  <si>
    <t>Crediti v/prefetture</t>
  </si>
  <si>
    <t>Crediti v/aziende sanitarie pubbliche e acconto quota FSR da distribuire</t>
  </si>
  <si>
    <t>Crediti v/altri</t>
  </si>
  <si>
    <t>Tesoreria Unica</t>
  </si>
  <si>
    <t xml:space="preserve">Debiti v/aziende sanitarie pubbliche della Regione per finanziamento sanitario aggiuntivo corrente LEA </t>
  </si>
  <si>
    <t xml:space="preserve">Debiti v/aziende sanitarie pubbliche della Regione per finanziamento sanitario aggiuntivo corrente extra LEA </t>
  </si>
  <si>
    <t>Immobilizzazioni materiali in corso e acconti</t>
  </si>
  <si>
    <t xml:space="preserve">Crediti v/Stato per ricerca - altre Amministrazioni centrali </t>
  </si>
  <si>
    <t xml:space="preserve">a)  Crediti v/Regione o Provincia Autonoma per finanziamento sanitario ordinario corrente </t>
  </si>
  <si>
    <t>b)  Crediti v/Regione o Provincia Autonoma per finanziamento sanitario aggiuntivo corrente LEA</t>
  </si>
  <si>
    <t>c)  Crediti v/Regione o Provincia Autonoma per finanziamento sanitario aggiuntivo corrente extra LEA</t>
  </si>
  <si>
    <t>Finanziamenti da Stato ex art. 20 Legge 67/88</t>
  </si>
  <si>
    <t>Quota inutilizzata contributi di parte corrente vincolati</t>
  </si>
  <si>
    <t>Altri fondi oneri</t>
  </si>
  <si>
    <t>Debiti v/aziende sanitarie pubbliche della Regione per spesa corrente e mobilità</t>
  </si>
  <si>
    <t>Debiti v/aziende sanitarie pubbliche della Regione per versamenti a patrimonio netto</t>
  </si>
  <si>
    <t>Crediti v/Regione o Provincia Autonoma - patrimonio netto</t>
  </si>
  <si>
    <t>Debiti v/altri</t>
  </si>
  <si>
    <t>Crediti v/Regione o Provincia Autonoma per finanziamento per investimenti</t>
  </si>
  <si>
    <t>Crediti v/Regione o Provincia Autonoma per incremento fondo di dotazione</t>
  </si>
  <si>
    <t>Crediti v/Regione o Provincia Autonoma per ripiano perdite</t>
  </si>
  <si>
    <t>Crediti v/Regione o Provincia Autonoma per ricostituzione risorse da investimenti esercizi precedenti</t>
  </si>
  <si>
    <t>d)  Crediti v/Regione o Provincia Autonoma per spesa corrente - altro</t>
  </si>
  <si>
    <t>Debiti v/aziende sanitarie pubbliche della Regione per altre prestazioni</t>
  </si>
  <si>
    <t>Entro 12 mesi</t>
  </si>
  <si>
    <t>Oltre 12 mesi</t>
  </si>
  <si>
    <r>
      <t>Importi</t>
    </r>
    <r>
      <rPr>
        <b/>
        <sz val="18"/>
        <rFont val="Tahoma"/>
        <family val="2"/>
      </rPr>
      <t xml:space="preserve">: Euro    </t>
    </r>
  </si>
  <si>
    <t xml:space="preserve">VARIAZIONE </t>
  </si>
  <si>
    <r>
      <t>Immobilizzazioni finanziarie (</t>
    </r>
    <r>
      <rPr>
        <b/>
        <i/>
        <sz val="18"/>
        <rFont val="Garamond"/>
        <family val="1"/>
      </rPr>
      <t>con separata indicazione, per ciascuna voce dei crediti, degli importi esigibili entro l'esercizio successivo</t>
    </r>
    <r>
      <rPr>
        <b/>
        <sz val="18"/>
        <rFont val="Garamond"/>
        <family val="1"/>
      </rPr>
      <t>)</t>
    </r>
  </si>
  <si>
    <r>
      <t>Crediti (</t>
    </r>
    <r>
      <rPr>
        <b/>
        <i/>
        <sz val="18"/>
        <rFont val="Garamond"/>
        <family val="1"/>
      </rPr>
      <t>con separata indicazione, per ciascuna voce, degli importi esigibili  oltre l'esercizio successivo</t>
    </r>
    <r>
      <rPr>
        <b/>
        <sz val="18"/>
        <rFont val="Garamond"/>
        <family val="1"/>
      </rPr>
      <t>)</t>
    </r>
  </si>
  <si>
    <t>Crediti v/Stato per spesa corrente e acconti</t>
  </si>
  <si>
    <t>AAA010</t>
  </si>
  <si>
    <t>AAA040</t>
  </si>
  <si>
    <t>AAA070</t>
  </si>
  <si>
    <t>AAA120</t>
  </si>
  <si>
    <t>AAA130</t>
  </si>
  <si>
    <t>AAA290</t>
  </si>
  <si>
    <t>AAA300</t>
  </si>
  <si>
    <t>AAA320</t>
  </si>
  <si>
    <t>AAA350</t>
  </si>
  <si>
    <t>AAA380</t>
  </si>
  <si>
    <t>AAA410</t>
  </si>
  <si>
    <t>AAA440</t>
  </si>
  <si>
    <t>AAA470</t>
  </si>
  <si>
    <t>AAA500</t>
  </si>
  <si>
    <t>AAA510</t>
  </si>
  <si>
    <t>AAA540</t>
  </si>
  <si>
    <t>AAA660</t>
  </si>
  <si>
    <t>AAA670</t>
  </si>
  <si>
    <t>AAA680</t>
  </si>
  <si>
    <t>AAA690</t>
  </si>
  <si>
    <t>AAA710</t>
  </si>
  <si>
    <t>AAA720</t>
  </si>
  <si>
    <t>ABA010</t>
  </si>
  <si>
    <t>ABA110</t>
  </si>
  <si>
    <t>ABA270</t>
  </si>
  <si>
    <t>ABA340</t>
  </si>
  <si>
    <t>ABA390</t>
  </si>
  <si>
    <t>ABA430</t>
  </si>
  <si>
    <t>ABA440</t>
  </si>
  <si>
    <t>ABA450</t>
  </si>
  <si>
    <t>ABA480</t>
  </si>
  <si>
    <t>ABA490</t>
  </si>
  <si>
    <t>ABA500</t>
  </si>
  <si>
    <t>ABA520</t>
  </si>
  <si>
    <t>ABA530</t>
  </si>
  <si>
    <t>ABA600</t>
  </si>
  <si>
    <t>ABA610</t>
  </si>
  <si>
    <t>ABA650</t>
  </si>
  <si>
    <t>ABA660</t>
  </si>
  <si>
    <t>ABA730</t>
  </si>
  <si>
    <t>ABA740</t>
  </si>
  <si>
    <t>ABA760</t>
  </si>
  <si>
    <t>ABA770</t>
  </si>
  <si>
    <t>ABA780</t>
  </si>
  <si>
    <t>ABA790</t>
  </si>
  <si>
    <t>ACA000</t>
  </si>
  <si>
    <t>ACA030</t>
  </si>
  <si>
    <t>ADA000</t>
  </si>
  <si>
    <t>ADA010</t>
  </si>
  <si>
    <t>ADA020</t>
  </si>
  <si>
    <t>ADA030</t>
  </si>
  <si>
    <t>PAA000</t>
  </si>
  <si>
    <t>PAA020</t>
  </si>
  <si>
    <t>PAA040</t>
  </si>
  <si>
    <t>PAA050</t>
  </si>
  <si>
    <t>PAA060</t>
  </si>
  <si>
    <t>PAA070</t>
  </si>
  <si>
    <t>PAA080</t>
  </si>
  <si>
    <t>PAA090</t>
  </si>
  <si>
    <t>PAA100</t>
  </si>
  <si>
    <t>PAA110</t>
  </si>
  <si>
    <t>PAA170</t>
  </si>
  <si>
    <t>PAA210</t>
  </si>
  <si>
    <t>PAA220</t>
  </si>
  <si>
    <t>PBA000</t>
  </si>
  <si>
    <t>PBA010</t>
  </si>
  <si>
    <t>PBA070</t>
  </si>
  <si>
    <t>PBA150</t>
  </si>
  <si>
    <t>PBA200</t>
  </si>
  <si>
    <t>PCA000</t>
  </si>
  <si>
    <t>PCA010</t>
  </si>
  <si>
    <t>PDA000</t>
  </si>
  <si>
    <t>PDA010</t>
  </si>
  <si>
    <t>PDA070</t>
  </si>
  <si>
    <t>PDA130</t>
  </si>
  <si>
    <t>PDA160</t>
  </si>
  <si>
    <t>PDA170</t>
  </si>
  <si>
    <t>PDA180</t>
  </si>
  <si>
    <t>PDA210</t>
  </si>
  <si>
    <t>PDA220</t>
  </si>
  <si>
    <t>PDA240</t>
  </si>
  <si>
    <t>PDA280</t>
  </si>
  <si>
    <t>PDA310</t>
  </si>
  <si>
    <t>PDA320</t>
  </si>
  <si>
    <t>PDA330</t>
  </si>
  <si>
    <t>PDA340</t>
  </si>
  <si>
    <t>PEA000</t>
  </si>
  <si>
    <t>PEA030</t>
  </si>
  <si>
    <t>PFA000</t>
  </si>
  <si>
    <t>PFA010</t>
  </si>
  <si>
    <t>PFA020</t>
  </si>
  <si>
    <t>PFA030</t>
  </si>
  <si>
    <t>ABA310</t>
  </si>
  <si>
    <r>
      <t xml:space="preserve">SCHEMA DI BILANCIO
</t>
    </r>
    <r>
      <rPr>
        <i/>
        <sz val="18"/>
        <rFont val="Garamond"/>
        <family val="1"/>
      </rPr>
      <t>Decreto Interministeriale 20 marzo 2013</t>
    </r>
  </si>
  <si>
    <t>!!!!!!!!!!!</t>
  </si>
  <si>
    <t>CONTO  ECONOMICO</t>
  </si>
  <si>
    <r>
      <t xml:space="preserve">SCHEMA DI BILANCIO
</t>
    </r>
    <r>
      <rPr>
        <i/>
        <sz val="16"/>
        <rFont val="Garamond"/>
        <family val="1"/>
      </rPr>
      <t>Decreto Interministeriale 20 marzo 2013</t>
    </r>
  </si>
  <si>
    <t>VALORE DELLA PRODUZIONE</t>
  </si>
  <si>
    <t>Contributi in c/esercizio</t>
  </si>
  <si>
    <t>AA0020</t>
  </si>
  <si>
    <t>Contributi in c/esercizio - da Regione o Provincia Autonoma per quota F.S. regionale</t>
  </si>
  <si>
    <t>AA0050</t>
  </si>
  <si>
    <t>Contributi in c/esercizio - extra fondo</t>
  </si>
  <si>
    <t>AA0070</t>
  </si>
  <si>
    <t>Contributi da Regione o Prov. Aut. (extra fondo) - vincolati</t>
  </si>
  <si>
    <t>AA0080</t>
  </si>
  <si>
    <t>Contributi da Regione o Prov. Aut. (extra fondo) - Risorse aggiuntive da bilancio a titolo di copertura LEA</t>
  </si>
  <si>
    <t>AA0090</t>
  </si>
  <si>
    <t>Contributi da Regione o Prov. Aut. (extra fondo) - Risorse aggiuntive da bilancio a titolo di copertura extra LEA</t>
  </si>
  <si>
    <t>AA0100</t>
  </si>
  <si>
    <t>Contributi da Regione o Prov. Aut. (extra fondo) - altro</t>
  </si>
  <si>
    <t>AA0110</t>
  </si>
  <si>
    <t>Contributi da aziende sanitarie pubbliche (extra fondo)</t>
  </si>
  <si>
    <t>AA0140</t>
  </si>
  <si>
    <t>Contributi da altri soggetti pubblici</t>
  </si>
  <si>
    <t>AA0180</t>
  </si>
  <si>
    <t>Contributi in c/esercizio - per ricerca</t>
  </si>
  <si>
    <t>AA0190</t>
  </si>
  <si>
    <t>da Ministero della Salute per ricerca corrente</t>
  </si>
  <si>
    <t>AA0200</t>
  </si>
  <si>
    <t>da Ministero della Salute per ricerca finalizzata</t>
  </si>
  <si>
    <t>AA0210</t>
  </si>
  <si>
    <t>da Regione e altri soggetti pubblici</t>
  </si>
  <si>
    <t>AA0220</t>
  </si>
  <si>
    <t>da privati</t>
  </si>
  <si>
    <t>AA0230</t>
  </si>
  <si>
    <t>Contributi in c/esercizio - da privati</t>
  </si>
  <si>
    <t>AA0240</t>
  </si>
  <si>
    <t>Rettifica contributi c/esercizio per destinazione ad investimenti</t>
  </si>
  <si>
    <t>AA0270</t>
  </si>
  <si>
    <t>Utilizzo fondi per quote inutilizzate contributi vincolati di esercizi precedenti</t>
  </si>
  <si>
    <t>Ricavi per prestazioni sanitarie e sociosanitarie a rilevanza sanitaria</t>
  </si>
  <si>
    <t>AA0330</t>
  </si>
  <si>
    <t>Ricavi per prestazioni sanitarie e sociosanitarie - ad aziende sanitarie pubbliche</t>
  </si>
  <si>
    <t>AA0670</t>
  </si>
  <si>
    <t>Ricavi per prestazioni sanitarie e sociosanitarie - intramoenia</t>
  </si>
  <si>
    <t>AA0660</t>
  </si>
  <si>
    <t>Ricavi per prestazioni sanitarie e sociosanitarie - altro</t>
  </si>
  <si>
    <t>AA0750</t>
  </si>
  <si>
    <t>Concorsi, recuperi e rimborsi</t>
  </si>
  <si>
    <t>AA0940</t>
  </si>
  <si>
    <t>Compartecipazione alla spesa per prestazioni sanitarie (Ticket)</t>
  </si>
  <si>
    <t>AA0980</t>
  </si>
  <si>
    <t>Quota contributi in c/capitale imputata nell'esercizio</t>
  </si>
  <si>
    <t>AA1050</t>
  </si>
  <si>
    <t>Incrementi delle immobilizzazioni per lavori interni</t>
  </si>
  <si>
    <t>AA1060</t>
  </si>
  <si>
    <t>Altri ricavi e proventi</t>
  </si>
  <si>
    <t>AZ9999</t>
  </si>
  <si>
    <t>COSTI DELLA PRODUZIONE</t>
  </si>
  <si>
    <t>Acquisti di beni</t>
  </si>
  <si>
    <t>BA0020</t>
  </si>
  <si>
    <t>Acquisti di beni sanitari</t>
  </si>
  <si>
    <t>BA0310</t>
  </si>
  <si>
    <t>Acquisti di beni non sanitari</t>
  </si>
  <si>
    <t>Acquisti di servizi sanitari</t>
  </si>
  <si>
    <t>BA0410</t>
  </si>
  <si>
    <t>Acquisti di servizi sanitari - Medicina di base</t>
  </si>
  <si>
    <t>BA0490</t>
  </si>
  <si>
    <t>Acquisti di servizi sanitari - Farmaceutica</t>
  </si>
  <si>
    <t>BA0530</t>
  </si>
  <si>
    <t>Acquisti di servizi sanitari per assitenza specialistica ambulatoriale</t>
  </si>
  <si>
    <t>BA0640</t>
  </si>
  <si>
    <t>Acquisti di servizi sanitari per assistenza riabilitativa</t>
  </si>
  <si>
    <t>BA0700</t>
  </si>
  <si>
    <t>Acquisti di servizi sanitari per assistenza integrativa</t>
  </si>
  <si>
    <t>BA0750</t>
  </si>
  <si>
    <t>Acquisti di servizi sanitari per assistenza protesica</t>
  </si>
  <si>
    <t>BA0800</t>
  </si>
  <si>
    <t>g)</t>
  </si>
  <si>
    <t>Acquisti di servizi sanitari per assistenza ospedaliera</t>
  </si>
  <si>
    <t>BA0900</t>
  </si>
  <si>
    <t>h)</t>
  </si>
  <si>
    <t>Acquisti prestazioni di psichiatrica residenziale e semiresidenziale</t>
  </si>
  <si>
    <t>BA0960</t>
  </si>
  <si>
    <t>i)</t>
  </si>
  <si>
    <t>Acquisti prestazioni di distribuzione farmaci File F</t>
  </si>
  <si>
    <t>BA1030</t>
  </si>
  <si>
    <t>j)</t>
  </si>
  <si>
    <t>Acquisti prestazioni termali in convenzione</t>
  </si>
  <si>
    <t>BA1090</t>
  </si>
  <si>
    <t>k)</t>
  </si>
  <si>
    <t>Acquisti prestazioni di trasporto sanitario</t>
  </si>
  <si>
    <t>BA1140</t>
  </si>
  <si>
    <t>l)</t>
  </si>
  <si>
    <t>Acquisti prestazioni  socio-sanitarie a rilevanza sanitaria</t>
  </si>
  <si>
    <t>BA1200</t>
  </si>
  <si>
    <t>m)</t>
  </si>
  <si>
    <t>Compartecipazione al personale per att. Libero-prof. (intramoenia)</t>
  </si>
  <si>
    <t>BA1280</t>
  </si>
  <si>
    <t>n)</t>
  </si>
  <si>
    <t>Rimborsi Assegni e contributi sanitari</t>
  </si>
  <si>
    <t>BA1350</t>
  </si>
  <si>
    <t>o)</t>
  </si>
  <si>
    <t>Consulenze, collaborazioni, interinale, altre prestazioni di lavoro sanitarie e sociosanitarie</t>
  </si>
  <si>
    <t>BA1490</t>
  </si>
  <si>
    <t>p)</t>
  </si>
  <si>
    <t>Altri servizi sanitari e sociosanitari a rilevanza sanitaria</t>
  </si>
  <si>
    <t>BA1550</t>
  </si>
  <si>
    <t>q)</t>
  </si>
  <si>
    <t>Costi per differenziale Tariffe TUC</t>
  </si>
  <si>
    <t>BA1560</t>
  </si>
  <si>
    <t>Acquisti di servizi non sanitari</t>
  </si>
  <si>
    <t>BA1570</t>
  </si>
  <si>
    <t>Servizi non sanitari</t>
  </si>
  <si>
    <t>BA1750</t>
  </si>
  <si>
    <r>
      <t>Consulenze, collaborazioni, interinale, altre prestazioni di lavoro non sanitarie</t>
    </r>
    <r>
      <rPr>
        <sz val="16"/>
        <color indexed="10"/>
        <rFont val="Garamond"/>
        <family val="1"/>
      </rPr>
      <t xml:space="preserve"> </t>
    </r>
  </si>
  <si>
    <t>BA1880</t>
  </si>
  <si>
    <t>Formazione</t>
  </si>
  <si>
    <t>BA1910</t>
  </si>
  <si>
    <t>Manutenzione e riparazione</t>
  </si>
  <si>
    <t>BA1990</t>
  </si>
  <si>
    <t>Godimento di beni di terzi</t>
  </si>
  <si>
    <t>BA2080</t>
  </si>
  <si>
    <t>Costi del personale</t>
  </si>
  <si>
    <t>BA2110</t>
  </si>
  <si>
    <t>Personale dirigente medico</t>
  </si>
  <si>
    <t>BA2150</t>
  </si>
  <si>
    <t>Personale dirigente ruolo sanitario non medico</t>
  </si>
  <si>
    <t>BA2190</t>
  </si>
  <si>
    <t>Personale comparto ruolo sanitario</t>
  </si>
  <si>
    <t>Personale dirigente altri ruoli</t>
  </si>
  <si>
    <t>Personale comparto altri ruoli</t>
  </si>
  <si>
    <t>BA2500</t>
  </si>
  <si>
    <t>Oneri diversi di gestione</t>
  </si>
  <si>
    <t>Ammortamenti</t>
  </si>
  <si>
    <t>BA2570</t>
  </si>
  <si>
    <t>Ammortamenti immobilizzazioni immateriali</t>
  </si>
  <si>
    <t>BA2590</t>
  </si>
  <si>
    <t>Ammortamenti dei Fabbricati</t>
  </si>
  <si>
    <t>BA2620</t>
  </si>
  <si>
    <t>Ammortamenti delle altre immobilizzazioni materiali</t>
  </si>
  <si>
    <t>BA2630</t>
  </si>
  <si>
    <t>Svalutazione delle immobilizzazioni e dei crediti</t>
  </si>
  <si>
    <t>Variazione delle rimanenze</t>
  </si>
  <si>
    <t>BA2670</t>
  </si>
  <si>
    <t>Variazione delle rimanenze sanitarie</t>
  </si>
  <si>
    <t>BA2680</t>
  </si>
  <si>
    <t>Variazione delle rimanenze non sanitarie</t>
  </si>
  <si>
    <t>Accantonamenti</t>
  </si>
  <si>
    <t>BA2700</t>
  </si>
  <si>
    <t>Accantonamenti per rischi</t>
  </si>
  <si>
    <t>BA2760</t>
  </si>
  <si>
    <t xml:space="preserve">Accantonamenti per premio operosità </t>
  </si>
  <si>
    <t>BA2770</t>
  </si>
  <si>
    <t>Accantonamenti per quote inutilizzate di contributi vincolati</t>
  </si>
  <si>
    <t>BA2820</t>
  </si>
  <si>
    <t>Altri accantonamenti</t>
  </si>
  <si>
    <t>DIFF. TRA VALORE E COSTI DELLA PRODUZIONE (A-B)</t>
  </si>
  <si>
    <t>PROVENTI E ONERI FINANZIARI</t>
  </si>
  <si>
    <t>Interessi attivi ed altri proventi finanziari</t>
  </si>
  <si>
    <t>CA0110</t>
  </si>
  <si>
    <t>Interessi passivi ed altri oneri finanziari</t>
  </si>
  <si>
    <t>RETTIFICHE DI VALORE DI ATTIVITA' FINANZIARIE</t>
  </si>
  <si>
    <t>DA0010</t>
  </si>
  <si>
    <t>DA0020</t>
  </si>
  <si>
    <t>PROVENTI E ONERI STRAORDINARI</t>
  </si>
  <si>
    <t>Proventi straordinari</t>
  </si>
  <si>
    <t>EA0020</t>
  </si>
  <si>
    <t>Plusvalenze</t>
  </si>
  <si>
    <t>EA0030</t>
  </si>
  <si>
    <t>Altri proventi straordinari</t>
  </si>
  <si>
    <t>Oneri straordinari</t>
  </si>
  <si>
    <t>EA0270</t>
  </si>
  <si>
    <t>Minusvalenze</t>
  </si>
  <si>
    <t>EA0280</t>
  </si>
  <si>
    <t>Altri oneri straordinari</t>
  </si>
  <si>
    <t>RISULTATO PRIMA DELLE IMPOSTE (A-B+C+D+E)</t>
  </si>
  <si>
    <t>Y)</t>
  </si>
  <si>
    <t>IMPOSTE SUL REDDITO DELL'ESERCIZIO</t>
  </si>
  <si>
    <t>IRAP</t>
  </si>
  <si>
    <t>YA0020</t>
  </si>
  <si>
    <t>IRAP relativa a personale dipendente</t>
  </si>
  <si>
    <t>YA0030</t>
  </si>
  <si>
    <t>IRAP relativa a collaboratori e personale assimilato a lavoro dipendente</t>
  </si>
  <si>
    <t>YA0040</t>
  </si>
  <si>
    <t>IRAP relativa ad attività di libera professione (intramoenia)</t>
  </si>
  <si>
    <t>YA0050</t>
  </si>
  <si>
    <t>IRAP relativa ad attività commerciali</t>
  </si>
  <si>
    <t>YA0060</t>
  </si>
  <si>
    <t>IRES</t>
  </si>
  <si>
    <t>YA0090</t>
  </si>
  <si>
    <t>Accantonamento a fondo imposte (accertamenti, condoni, ecc.)</t>
  </si>
  <si>
    <t>Totale Y)</t>
  </si>
  <si>
    <t>UTILE (PERDITA) DELL'ESERCIZIO</t>
  </si>
  <si>
    <t>PDA200</t>
  </si>
  <si>
    <t>ABA220</t>
  </si>
  <si>
    <t>Anno
2024</t>
  </si>
  <si>
    <t>Consuntivo 2024</t>
  </si>
  <si>
    <t>Consuntivo 2025</t>
  </si>
  <si>
    <t>Anno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</si>
</sst>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_-* #,##0_-;\-* #,##0_-;_-* &quot;-&quot;_-;_-@_-"/>
    <numFmt numFmtId="165" formatCode="_-&quot;€&quot;\ * #,##0.00_-;\-&quot;€&quot;\ * #,##0.00_-;_-&quot;€&quot;\ * &quot;-&quot;??_-;_-@_-"/>
    <numFmt numFmtId="166" formatCode="_-* #,##0.00_-;\-* #,##0.00_-;_-* &quot;-&quot;??_-;_-@_-"/>
    <numFmt numFmtId="167" formatCode="_(* #,##0_);_(* \(#,##0\);_(* &quot;-&quot;_);_(@_)"/>
    <numFmt numFmtId="168" formatCode="_ * #,##0_ ;_ * \-#,##0_ ;_ * &quot;-&quot;_ ;_ @_ "/>
    <numFmt numFmtId="169" formatCode="_-* #,##0_-;\-* #,##0_-;_-* &quot;-&quot;??_-;_-@_-"/>
    <numFmt numFmtId="170" formatCode="_ * #,##0_ ;_ * \-#,##0_ ;_ * &quot;-&quot;??_ ;_ @_ "/>
    <numFmt numFmtId="171" formatCode="0.0%"/>
    <numFmt numFmtId="172" formatCode="_ * #,##0.00_ ;_ * \-#,##0.00_ ;_ * &quot;-&quot;??_ ;_ @_ "/>
    <numFmt numFmtId="173" formatCode="_ * #,##0.00_ ;_ * \-#,##0.00_ ;_ * &quot;-&quot;_ ;_ @_ "/>
  </numFmts>
  <fonts count="5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8"/>
      <name val="Tahoma"/>
      <family val="2"/>
    </font>
    <font>
      <b/>
      <sz val="16"/>
      <name val="Tahoma"/>
      <family val="2"/>
    </font>
    <font>
      <sz val="12"/>
      <name val="Tahoma"/>
      <family val="2"/>
    </font>
    <font>
      <b/>
      <sz val="12"/>
      <name val="Garamond"/>
      <family val="1"/>
    </font>
    <font>
      <sz val="12"/>
      <name val="Garamond"/>
      <family val="1"/>
    </font>
    <font>
      <sz val="10"/>
      <name val="Arial"/>
      <family val="2"/>
    </font>
    <font>
      <i/>
      <sz val="12"/>
      <name val="Garamond"/>
      <family val="1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i/>
      <sz val="18"/>
      <name val="Tahoma"/>
      <family val="2"/>
    </font>
    <font>
      <b/>
      <sz val="18"/>
      <name val="Garamond"/>
      <family val="1"/>
    </font>
    <font>
      <i/>
      <sz val="18"/>
      <name val="Garamond"/>
      <family val="1"/>
    </font>
    <font>
      <sz val="18"/>
      <name val="Garamond"/>
      <family val="1"/>
    </font>
    <font>
      <b/>
      <u/>
      <sz val="18"/>
      <name val="Garamond"/>
      <family val="1"/>
    </font>
    <font>
      <b/>
      <sz val="16"/>
      <name val="Garamond"/>
      <family val="1"/>
    </font>
    <font>
      <sz val="16"/>
      <name val="Garamond"/>
      <family val="1"/>
    </font>
    <font>
      <b/>
      <i/>
      <sz val="18"/>
      <name val="Tahoma"/>
      <family val="2"/>
    </font>
    <font>
      <sz val="18"/>
      <name val="Tahoma"/>
      <family val="2"/>
    </font>
    <font>
      <b/>
      <i/>
      <sz val="18"/>
      <name val="Garamond"/>
      <family val="1"/>
    </font>
    <font>
      <sz val="18"/>
      <color indexed="8"/>
      <name val="Calibri"/>
      <family val="2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sz val="11"/>
      <name val="Garamond"/>
      <family val="1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64"/>
      <name val="Arial"/>
      <family val="2"/>
    </font>
    <font>
      <u/>
      <sz val="10"/>
      <name val="Arial"/>
      <family val="2"/>
    </font>
    <font>
      <b/>
      <sz val="14"/>
      <name val="Calibri"/>
      <family val="2"/>
    </font>
    <font>
      <b/>
      <sz val="13"/>
      <name val="Garamond"/>
      <family val="1"/>
    </font>
    <font>
      <sz val="15"/>
      <name val="Garamond"/>
      <family val="1"/>
    </font>
    <font>
      <b/>
      <sz val="12"/>
      <color rgb="FFFF0000"/>
      <name val="Garamond"/>
      <family val="1"/>
    </font>
    <font>
      <i/>
      <sz val="16"/>
      <name val="Tahoma"/>
      <family val="2"/>
    </font>
    <font>
      <i/>
      <sz val="16"/>
      <name val="Garamond"/>
      <family val="1"/>
    </font>
    <font>
      <b/>
      <u val="double"/>
      <sz val="16"/>
      <name val="Garamond"/>
      <family val="1"/>
    </font>
    <font>
      <sz val="16"/>
      <color indexed="10"/>
      <name val="Garamond"/>
      <family val="1"/>
    </font>
    <font>
      <b/>
      <u/>
      <sz val="16"/>
      <name val="Garamond"/>
      <family val="1"/>
    </font>
    <font>
      <sz val="12"/>
      <color rgb="FFFF0000"/>
      <name val="Garamond"/>
      <family val="1"/>
    </font>
    <font>
      <sz val="17"/>
      <name val="Garamond"/>
      <family val="1"/>
    </font>
    <font>
      <sz val="14"/>
      <name val="Garamond"/>
      <family val="1"/>
    </font>
  </fonts>
  <fills count="3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A5A5A5"/>
      </patternFill>
    </fill>
    <fill>
      <patternFill patternType="solid">
        <fgColor theme="5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rgb="FF00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1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1" fillId="2" borderId="1" applyNumberFormat="0" applyAlignment="0" applyProtection="0"/>
    <xf numFmtId="0" fontId="12" fillId="0" borderId="2" applyNumberFormat="0" applyFill="0" applyAlignment="0" applyProtection="0"/>
    <xf numFmtId="0" fontId="13" fillId="11" borderId="3" applyNumberFormat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4" fillId="8" borderId="0" applyNumberFormat="0" applyBorder="0" applyAlignment="0" applyProtection="0"/>
    <xf numFmtId="0" fontId="1" fillId="0" borderId="0"/>
    <xf numFmtId="0" fontId="7" fillId="4" borderId="4" applyNumberFormat="0" applyFont="0" applyAlignment="0" applyProtection="0"/>
    <xf numFmtId="9" fontId="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16" borderId="0" applyNumberFormat="0" applyBorder="0" applyAlignment="0" applyProtection="0"/>
    <xf numFmtId="0" fontId="24" fillId="17" borderId="0" applyNumberFormat="0" applyBorder="0" applyAlignment="0" applyProtection="0"/>
    <xf numFmtId="166" fontId="3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7" fillId="24" borderId="0" applyNumberFormat="0" applyBorder="0" applyAlignment="0" applyProtection="0"/>
    <xf numFmtId="0" fontId="40" fillId="23" borderId="54" applyNumberFormat="0" applyAlignment="0" applyProtection="0"/>
    <xf numFmtId="0" fontId="41" fillId="25" borderId="55" applyNumberFormat="0" applyAlignment="0" applyProtection="0"/>
    <xf numFmtId="0" fontId="42" fillId="26" borderId="0" applyNumberFormat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44" fillId="0" borderId="0"/>
    <xf numFmtId="0" fontId="7" fillId="0" borderId="0"/>
    <xf numFmtId="49" fontId="45" fillId="27" borderId="56">
      <alignment vertical="center"/>
    </xf>
    <xf numFmtId="49" fontId="7" fillId="28" borderId="56">
      <alignment vertical="center"/>
    </xf>
    <xf numFmtId="0" fontId="46" fillId="0" borderId="0" applyFill="0" applyProtection="0">
      <alignment vertical="center" wrapText="1"/>
    </xf>
    <xf numFmtId="0" fontId="37" fillId="0" borderId="0"/>
    <xf numFmtId="9" fontId="37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1" fillId="0" borderId="0" applyFont="0" applyFill="0" applyBorder="0" applyAlignment="0" applyProtection="0"/>
  </cellStyleXfs>
  <cellXfs count="344">
    <xf numFmtId="0" fontId="0" fillId="0" borderId="0" xfId="0"/>
    <xf numFmtId="0" fontId="4" fillId="18" borderId="0" xfId="33" applyFont="1" applyFill="1" applyAlignment="1">
      <alignment vertical="center"/>
    </xf>
    <xf numFmtId="0" fontId="4" fillId="18" borderId="0" xfId="33" applyFont="1" applyFill="1" applyBorder="1"/>
    <xf numFmtId="0" fontId="6" fillId="18" borderId="0" xfId="33" applyFont="1" applyFill="1"/>
    <xf numFmtId="0" fontId="5" fillId="18" borderId="0" xfId="33" applyFont="1" applyFill="1" applyAlignment="1">
      <alignment vertical="center"/>
    </xf>
    <xf numFmtId="0" fontId="6" fillId="18" borderId="0" xfId="33" applyFont="1" applyFill="1" applyBorder="1" applyAlignment="1">
      <alignment vertical="center"/>
    </xf>
    <xf numFmtId="0" fontId="6" fillId="18" borderId="0" xfId="33" applyFont="1" applyFill="1" applyAlignment="1">
      <alignment vertical="center"/>
    </xf>
    <xf numFmtId="0" fontId="6" fillId="18" borderId="0" xfId="33" applyFont="1" applyFill="1" applyAlignment="1">
      <alignment horizontal="center" vertical="center"/>
    </xf>
    <xf numFmtId="0" fontId="2" fillId="18" borderId="9" xfId="33" applyFont="1" applyFill="1" applyBorder="1" applyAlignment="1">
      <alignment horizontal="center" vertical="center" wrapText="1"/>
    </xf>
    <xf numFmtId="0" fontId="8" fillId="18" borderId="0" xfId="33" applyFont="1" applyFill="1" applyAlignment="1">
      <alignment vertical="center"/>
    </xf>
    <xf numFmtId="0" fontId="6" fillId="0" borderId="0" xfId="33" applyFont="1" applyFill="1" applyAlignment="1">
      <alignment vertical="center"/>
    </xf>
    <xf numFmtId="0" fontId="29" fillId="18" borderId="0" xfId="33" applyFont="1" applyFill="1" applyAlignment="1">
      <alignment horizontal="center" vertical="center"/>
    </xf>
    <xf numFmtId="4" fontId="33" fillId="18" borderId="22" xfId="30" applyNumberFormat="1" applyFont="1" applyFill="1" applyBorder="1" applyAlignment="1">
      <alignment horizontal="center" vertical="center" wrapText="1"/>
    </xf>
    <xf numFmtId="4" fontId="33" fillId="18" borderId="23" xfId="30" applyNumberFormat="1" applyFont="1" applyFill="1" applyBorder="1" applyAlignment="1">
      <alignment horizontal="center" vertical="center" wrapText="1"/>
    </xf>
    <xf numFmtId="171" fontId="27" fillId="18" borderId="27" xfId="36" applyNumberFormat="1" applyFont="1" applyFill="1" applyBorder="1" applyAlignment="1">
      <alignment horizontal="right" vertical="center"/>
    </xf>
    <xf numFmtId="171" fontId="29" fillId="18" borderId="27" xfId="36" applyNumberFormat="1" applyFont="1" applyFill="1" applyBorder="1" applyAlignment="1">
      <alignment horizontal="right" vertical="center"/>
    </xf>
    <xf numFmtId="0" fontId="29" fillId="18" borderId="0" xfId="33" applyFont="1" applyFill="1"/>
    <xf numFmtId="0" fontId="2" fillId="18" borderId="32" xfId="33" applyFont="1" applyFill="1" applyBorder="1" applyAlignment="1">
      <alignment horizontal="center" vertical="center"/>
    </xf>
    <xf numFmtId="0" fontId="2" fillId="18" borderId="19" xfId="33" applyFont="1" applyFill="1" applyBorder="1" applyAlignment="1">
      <alignment horizontal="center" vertical="center"/>
    </xf>
    <xf numFmtId="0" fontId="26" fillId="18" borderId="0" xfId="33" applyFont="1" applyFill="1" applyBorder="1" applyAlignment="1">
      <alignment horizontal="center" vertical="center"/>
    </xf>
    <xf numFmtId="167" fontId="27" fillId="18" borderId="10" xfId="28" applyFont="1" applyFill="1" applyBorder="1" applyAlignment="1">
      <alignment horizontal="left" vertical="center"/>
    </xf>
    <xf numFmtId="167" fontId="27" fillId="18" borderId="11" xfId="28" applyFont="1" applyFill="1" applyBorder="1" applyAlignment="1">
      <alignment horizontal="left" vertical="center"/>
    </xf>
    <xf numFmtId="168" fontId="27" fillId="18" borderId="11" xfId="30" applyNumberFormat="1" applyFont="1" applyFill="1" applyBorder="1" applyAlignment="1">
      <alignment vertical="center"/>
    </xf>
    <xf numFmtId="168" fontId="27" fillId="18" borderId="12" xfId="30" applyNumberFormat="1" applyFont="1" applyFill="1" applyBorder="1" applyAlignment="1">
      <alignment vertical="center"/>
    </xf>
    <xf numFmtId="167" fontId="29" fillId="18" borderId="13" xfId="28" applyFont="1" applyFill="1" applyBorder="1" applyAlignment="1">
      <alignment horizontal="left" vertical="center"/>
    </xf>
    <xf numFmtId="49" fontId="29" fillId="18" borderId="0" xfId="28" applyNumberFormat="1" applyFont="1" applyFill="1" applyBorder="1" applyAlignment="1">
      <alignment horizontal="right" vertical="center"/>
    </xf>
    <xf numFmtId="49" fontId="27" fillId="18" borderId="0" xfId="28" applyNumberFormat="1" applyFont="1" applyFill="1" applyBorder="1" applyAlignment="1">
      <alignment horizontal="right" vertical="center"/>
    </xf>
    <xf numFmtId="49" fontId="27" fillId="18" borderId="0" xfId="28" applyNumberFormat="1" applyFont="1" applyFill="1" applyBorder="1" applyAlignment="1">
      <alignment horizontal="left" vertical="center"/>
    </xf>
    <xf numFmtId="49" fontId="29" fillId="18" borderId="0" xfId="33" applyNumberFormat="1" applyFont="1" applyFill="1" applyBorder="1" applyAlignment="1">
      <alignment vertical="center"/>
    </xf>
    <xf numFmtId="49" fontId="29" fillId="18" borderId="0" xfId="28" applyNumberFormat="1" applyFont="1" applyFill="1" applyBorder="1" applyAlignment="1">
      <alignment horizontal="left" vertical="center"/>
    </xf>
    <xf numFmtId="168" fontId="27" fillId="18" borderId="0" xfId="30" applyNumberFormat="1" applyFont="1" applyFill="1" applyBorder="1" applyAlignment="1">
      <alignment vertical="center"/>
    </xf>
    <xf numFmtId="168" fontId="27" fillId="18" borderId="14" xfId="30" applyNumberFormat="1" applyFont="1" applyFill="1" applyBorder="1" applyAlignment="1">
      <alignment vertical="center"/>
    </xf>
    <xf numFmtId="169" fontId="29" fillId="18" borderId="0" xfId="29" applyNumberFormat="1" applyFont="1" applyFill="1" applyBorder="1" applyAlignment="1">
      <alignment vertical="center"/>
    </xf>
    <xf numFmtId="169" fontId="29" fillId="18" borderId="14" xfId="29" applyNumberFormat="1" applyFont="1" applyFill="1" applyBorder="1" applyAlignment="1">
      <alignment vertical="center"/>
    </xf>
    <xf numFmtId="167" fontId="29" fillId="0" borderId="13" xfId="28" applyFont="1" applyFill="1" applyBorder="1" applyAlignment="1">
      <alignment horizontal="left" vertical="center"/>
    </xf>
    <xf numFmtId="49" fontId="29" fillId="0" borderId="0" xfId="28" applyNumberFormat="1" applyFont="1" applyFill="1" applyBorder="1" applyAlignment="1">
      <alignment horizontal="right" vertical="center"/>
    </xf>
    <xf numFmtId="49" fontId="28" fillId="0" borderId="0" xfId="28" applyNumberFormat="1" applyFont="1" applyFill="1" applyBorder="1" applyAlignment="1">
      <alignment horizontal="left" vertical="center"/>
    </xf>
    <xf numFmtId="49" fontId="29" fillId="0" borderId="0" xfId="28" applyNumberFormat="1" applyFont="1" applyFill="1" applyBorder="1" applyAlignment="1">
      <alignment horizontal="left" vertical="center"/>
    </xf>
    <xf numFmtId="169" fontId="29" fillId="0" borderId="0" xfId="29" applyNumberFormat="1" applyFont="1" applyFill="1" applyBorder="1" applyAlignment="1">
      <alignment vertical="center"/>
    </xf>
    <xf numFmtId="169" fontId="29" fillId="0" borderId="14" xfId="29" applyNumberFormat="1" applyFont="1" applyFill="1" applyBorder="1" applyAlignment="1">
      <alignment vertical="center"/>
    </xf>
    <xf numFmtId="49" fontId="28" fillId="18" borderId="0" xfId="28" applyNumberFormat="1" applyFont="1" applyFill="1" applyBorder="1" applyAlignment="1">
      <alignment horizontal="left" vertical="center"/>
    </xf>
    <xf numFmtId="169" fontId="28" fillId="18" borderId="0" xfId="29" applyNumberFormat="1" applyFont="1" applyFill="1" applyBorder="1" applyAlignment="1">
      <alignment vertical="center"/>
    </xf>
    <xf numFmtId="169" fontId="28" fillId="18" borderId="14" xfId="29" applyNumberFormat="1" applyFont="1" applyFill="1" applyBorder="1" applyAlignment="1">
      <alignment vertical="center"/>
    </xf>
    <xf numFmtId="167" fontId="35" fillId="19" borderId="15" xfId="28" applyFont="1" applyFill="1" applyBorder="1" applyAlignment="1">
      <alignment horizontal="left" vertical="center"/>
    </xf>
    <xf numFmtId="49" fontId="27" fillId="19" borderId="33" xfId="28" applyNumberFormat="1" applyFont="1" applyFill="1" applyBorder="1" applyAlignment="1">
      <alignment horizontal="left" vertical="center"/>
    </xf>
    <xf numFmtId="169" fontId="27" fillId="19" borderId="33" xfId="29" applyNumberFormat="1" applyFont="1" applyFill="1" applyBorder="1" applyAlignment="1">
      <alignment vertical="center"/>
    </xf>
    <xf numFmtId="169" fontId="27" fillId="19" borderId="34" xfId="29" applyNumberFormat="1" applyFont="1" applyFill="1" applyBorder="1" applyAlignment="1">
      <alignment vertical="center"/>
    </xf>
    <xf numFmtId="0" fontId="29" fillId="18" borderId="13" xfId="33" applyFont="1" applyFill="1" applyBorder="1" applyAlignment="1">
      <alignment horizontal="center" vertical="center"/>
    </xf>
    <xf numFmtId="168" fontId="29" fillId="18" borderId="0" xfId="30" applyNumberFormat="1" applyFont="1" applyFill="1" applyBorder="1" applyAlignment="1">
      <alignment vertical="center"/>
    </xf>
    <xf numFmtId="168" fontId="29" fillId="18" borderId="14" xfId="30" applyNumberFormat="1" applyFont="1" applyFill="1" applyBorder="1" applyAlignment="1">
      <alignment vertical="center"/>
    </xf>
    <xf numFmtId="167" fontId="27" fillId="18" borderId="13" xfId="28" applyFont="1" applyFill="1" applyBorder="1" applyAlignment="1">
      <alignment horizontal="left" vertical="center"/>
    </xf>
    <xf numFmtId="49" fontId="27" fillId="18" borderId="0" xfId="33" applyNumberFormat="1" applyFont="1" applyFill="1" applyBorder="1" applyAlignment="1">
      <alignment horizontal="left" vertical="center"/>
    </xf>
    <xf numFmtId="49" fontId="27" fillId="18" borderId="0" xfId="33" applyNumberFormat="1" applyFont="1" applyFill="1" applyBorder="1" applyAlignment="1">
      <alignment vertical="center"/>
    </xf>
    <xf numFmtId="49" fontId="29" fillId="18" borderId="11" xfId="28" applyNumberFormat="1" applyFont="1" applyFill="1" applyBorder="1" applyAlignment="1">
      <alignment horizontal="left" vertical="center"/>
    </xf>
    <xf numFmtId="168" fontId="29" fillId="18" borderId="11" xfId="30" applyNumberFormat="1" applyFont="1" applyFill="1" applyBorder="1" applyAlignment="1">
      <alignment vertical="center"/>
    </xf>
    <xf numFmtId="168" fontId="29" fillId="18" borderId="12" xfId="30" applyNumberFormat="1" applyFont="1" applyFill="1" applyBorder="1" applyAlignment="1">
      <alignment vertical="center"/>
    </xf>
    <xf numFmtId="169" fontId="27" fillId="18" borderId="35" xfId="29" applyNumberFormat="1" applyFont="1" applyFill="1" applyBorder="1" applyAlignment="1">
      <alignment horizontal="center" vertical="center"/>
    </xf>
    <xf numFmtId="169" fontId="27" fillId="18" borderId="36" xfId="29" applyNumberFormat="1" applyFont="1" applyFill="1" applyBorder="1" applyAlignment="1">
      <alignment horizontal="center" vertical="center"/>
    </xf>
    <xf numFmtId="49" fontId="27" fillId="18" borderId="14" xfId="28" applyNumberFormat="1" applyFont="1" applyFill="1" applyBorder="1" applyAlignment="1">
      <alignment horizontal="left" vertical="center"/>
    </xf>
    <xf numFmtId="169" fontId="29" fillId="18" borderId="26" xfId="29" applyNumberFormat="1" applyFont="1" applyFill="1" applyBorder="1" applyAlignment="1">
      <alignment vertical="center"/>
    </xf>
    <xf numFmtId="49" fontId="28" fillId="18" borderId="0" xfId="28" applyNumberFormat="1" applyFont="1" applyFill="1" applyBorder="1" applyAlignment="1">
      <alignment horizontal="right" vertical="center"/>
    </xf>
    <xf numFmtId="49" fontId="28" fillId="0" borderId="0" xfId="28" applyNumberFormat="1" applyFont="1" applyFill="1" applyBorder="1" applyAlignment="1">
      <alignment horizontal="right" vertical="center"/>
    </xf>
    <xf numFmtId="49" fontId="29" fillId="18" borderId="14" xfId="28" applyNumberFormat="1" applyFont="1" applyFill="1" applyBorder="1" applyAlignment="1">
      <alignment horizontal="left" vertical="center"/>
    </xf>
    <xf numFmtId="0" fontId="27" fillId="18" borderId="13" xfId="33" applyFont="1" applyFill="1" applyBorder="1" applyAlignment="1">
      <alignment horizontal="center" vertical="center"/>
    </xf>
    <xf numFmtId="168" fontId="27" fillId="18" borderId="26" xfId="30" applyNumberFormat="1" applyFont="1" applyFill="1" applyBorder="1" applyAlignment="1">
      <alignment vertical="center"/>
    </xf>
    <xf numFmtId="49" fontId="27" fillId="18" borderId="35" xfId="28" applyNumberFormat="1" applyFont="1" applyFill="1" applyBorder="1" applyAlignment="1">
      <alignment horizontal="right" vertical="center"/>
    </xf>
    <xf numFmtId="49" fontId="27" fillId="18" borderId="35" xfId="28" applyNumberFormat="1" applyFont="1" applyFill="1" applyBorder="1" applyAlignment="1">
      <alignment horizontal="left" vertical="center"/>
    </xf>
    <xf numFmtId="49" fontId="27" fillId="18" borderId="36" xfId="28" applyNumberFormat="1" applyFont="1" applyFill="1" applyBorder="1" applyAlignment="1">
      <alignment horizontal="left" vertical="center"/>
    </xf>
    <xf numFmtId="49" fontId="27" fillId="19" borderId="34" xfId="28" applyNumberFormat="1" applyFont="1" applyFill="1" applyBorder="1" applyAlignment="1">
      <alignment horizontal="left" vertical="center"/>
    </xf>
    <xf numFmtId="169" fontId="27" fillId="19" borderId="22" xfId="29" applyNumberFormat="1" applyFont="1" applyFill="1" applyBorder="1" applyAlignment="1">
      <alignment vertical="center"/>
    </xf>
    <xf numFmtId="169" fontId="29" fillId="18" borderId="11" xfId="29" applyNumberFormat="1" applyFont="1" applyFill="1" applyBorder="1" applyAlignment="1">
      <alignment vertical="center"/>
    </xf>
    <xf numFmtId="169" fontId="29" fillId="18" borderId="12" xfId="29" applyNumberFormat="1" applyFont="1" applyFill="1" applyBorder="1" applyAlignment="1">
      <alignment vertical="center"/>
    </xf>
    <xf numFmtId="49" fontId="27" fillId="18" borderId="0" xfId="33" applyNumberFormat="1" applyFont="1" applyFill="1" applyBorder="1" applyAlignment="1">
      <alignment horizontal="center" vertical="center"/>
    </xf>
    <xf numFmtId="169" fontId="27" fillId="18" borderId="0" xfId="29" applyNumberFormat="1" applyFont="1" applyFill="1" applyBorder="1" applyAlignment="1">
      <alignment vertical="center"/>
    </xf>
    <xf numFmtId="169" fontId="27" fillId="18" borderId="14" xfId="29" applyNumberFormat="1" applyFont="1" applyFill="1" applyBorder="1" applyAlignment="1">
      <alignment vertical="center"/>
    </xf>
    <xf numFmtId="0" fontId="30" fillId="20" borderId="37" xfId="33" applyFont="1" applyFill="1" applyBorder="1" applyAlignment="1">
      <alignment horizontal="left" vertical="center"/>
    </xf>
    <xf numFmtId="49" fontId="29" fillId="20" borderId="38" xfId="28" applyNumberFormat="1" applyFont="1" applyFill="1" applyBorder="1" applyAlignment="1">
      <alignment horizontal="right" vertical="center"/>
    </xf>
    <xf numFmtId="49" fontId="29" fillId="20" borderId="38" xfId="33" applyNumberFormat="1" applyFont="1" applyFill="1" applyBorder="1" applyAlignment="1">
      <alignment vertical="center"/>
    </xf>
    <xf numFmtId="49" fontId="29" fillId="20" borderId="38" xfId="33" applyNumberFormat="1" applyFont="1" applyFill="1" applyBorder="1" applyAlignment="1">
      <alignment horizontal="center" vertical="center"/>
    </xf>
    <xf numFmtId="169" fontId="27" fillId="20" borderId="38" xfId="29" applyNumberFormat="1" applyFont="1" applyFill="1" applyBorder="1" applyAlignment="1">
      <alignment vertical="center"/>
    </xf>
    <xf numFmtId="169" fontId="27" fillId="20" borderId="39" xfId="29" applyNumberFormat="1" applyFont="1" applyFill="1" applyBorder="1" applyAlignment="1">
      <alignment vertical="center"/>
    </xf>
    <xf numFmtId="49" fontId="29" fillId="18" borderId="0" xfId="33" applyNumberFormat="1" applyFont="1" applyFill="1" applyBorder="1" applyAlignment="1">
      <alignment horizontal="center" vertical="center"/>
    </xf>
    <xf numFmtId="167" fontId="35" fillId="19" borderId="40" xfId="28" applyFont="1" applyFill="1" applyBorder="1" applyAlignment="1">
      <alignment horizontal="left" vertical="center"/>
    </xf>
    <xf numFmtId="49" fontId="27" fillId="19" borderId="41" xfId="28" applyNumberFormat="1" applyFont="1" applyFill="1" applyBorder="1" applyAlignment="1">
      <alignment horizontal="left" vertical="center"/>
    </xf>
    <xf numFmtId="169" fontId="27" fillId="19" borderId="41" xfId="29" applyNumberFormat="1" applyFont="1" applyFill="1" applyBorder="1" applyAlignment="1">
      <alignment vertical="center"/>
    </xf>
    <xf numFmtId="169" fontId="27" fillId="19" borderId="42" xfId="29" applyNumberFormat="1" applyFont="1" applyFill="1" applyBorder="1" applyAlignment="1">
      <alignment vertical="center"/>
    </xf>
    <xf numFmtId="173" fontId="29" fillId="18" borderId="0" xfId="30" applyNumberFormat="1" applyFont="1" applyFill="1"/>
    <xf numFmtId="0" fontId="34" fillId="18" borderId="0" xfId="33" applyFont="1" applyFill="1" applyBorder="1"/>
    <xf numFmtId="168" fontId="27" fillId="18" borderId="24" xfId="30" applyNumberFormat="1" applyFont="1" applyFill="1" applyBorder="1" applyAlignment="1">
      <alignment vertical="center"/>
    </xf>
    <xf numFmtId="170" fontId="27" fillId="18" borderId="24" xfId="31" applyNumberFormat="1" applyFont="1" applyFill="1" applyBorder="1" applyAlignment="1">
      <alignment horizontal="center" vertical="center"/>
    </xf>
    <xf numFmtId="171" fontId="27" fillId="18" borderId="25" xfId="35" applyNumberFormat="1" applyFont="1" applyFill="1" applyBorder="1" applyAlignment="1">
      <alignment horizontal="right" vertical="center"/>
    </xf>
    <xf numFmtId="170" fontId="27" fillId="18" borderId="26" xfId="31" applyNumberFormat="1" applyFont="1" applyFill="1" applyBorder="1" applyAlignment="1">
      <alignment horizontal="center" vertical="center"/>
    </xf>
    <xf numFmtId="171" fontId="27" fillId="18" borderId="27" xfId="35" applyNumberFormat="1" applyFont="1" applyFill="1" applyBorder="1" applyAlignment="1">
      <alignment horizontal="right" vertical="center"/>
    </xf>
    <xf numFmtId="170" fontId="29" fillId="18" borderId="26" xfId="29" applyNumberFormat="1" applyFont="1" applyFill="1" applyBorder="1" applyAlignment="1">
      <alignment horizontal="center" vertical="center"/>
    </xf>
    <xf numFmtId="171" fontId="29" fillId="18" borderId="27" xfId="35" applyNumberFormat="1" applyFont="1" applyFill="1" applyBorder="1" applyAlignment="1">
      <alignment horizontal="right" vertical="center"/>
    </xf>
    <xf numFmtId="169" fontId="29" fillId="0" borderId="26" xfId="29" applyNumberFormat="1" applyFont="1" applyFill="1" applyBorder="1" applyAlignment="1">
      <alignment vertical="center"/>
    </xf>
    <xf numFmtId="170" fontId="28" fillId="18" borderId="26" xfId="29" applyNumberFormat="1" applyFont="1" applyFill="1" applyBorder="1" applyAlignment="1">
      <alignment horizontal="center" vertical="center"/>
    </xf>
    <xf numFmtId="169" fontId="28" fillId="18" borderId="26" xfId="29" applyNumberFormat="1" applyFont="1" applyFill="1" applyBorder="1" applyAlignment="1">
      <alignment vertical="center"/>
    </xf>
    <xf numFmtId="170" fontId="27" fillId="19" borderId="22" xfId="29" applyNumberFormat="1" applyFont="1" applyFill="1" applyBorder="1" applyAlignment="1">
      <alignment horizontal="center" vertical="center"/>
    </xf>
    <xf numFmtId="171" fontId="27" fillId="19" borderId="23" xfId="35" applyNumberFormat="1" applyFont="1" applyFill="1" applyBorder="1" applyAlignment="1">
      <alignment horizontal="right" vertical="center"/>
    </xf>
    <xf numFmtId="168" fontId="29" fillId="18" borderId="26" xfId="30" applyNumberFormat="1" applyFont="1" applyFill="1" applyBorder="1" applyAlignment="1">
      <alignment vertical="center"/>
    </xf>
    <xf numFmtId="170" fontId="29" fillId="18" borderId="26" xfId="31" applyNumberFormat="1" applyFont="1" applyFill="1" applyBorder="1" applyAlignment="1">
      <alignment horizontal="center" vertical="center"/>
    </xf>
    <xf numFmtId="169" fontId="27" fillId="18" borderId="26" xfId="29" applyNumberFormat="1" applyFont="1" applyFill="1" applyBorder="1" applyAlignment="1">
      <alignment vertical="center"/>
    </xf>
    <xf numFmtId="170" fontId="27" fillId="18" borderId="26" xfId="29" applyNumberFormat="1" applyFont="1" applyFill="1" applyBorder="1" applyAlignment="1">
      <alignment horizontal="center" vertical="center"/>
    </xf>
    <xf numFmtId="169" fontId="27" fillId="20" borderId="28" xfId="29" applyNumberFormat="1" applyFont="1" applyFill="1" applyBorder="1" applyAlignment="1">
      <alignment vertical="center"/>
    </xf>
    <xf numFmtId="170" fontId="27" fillId="20" borderId="28" xfId="29" applyNumberFormat="1" applyFont="1" applyFill="1" applyBorder="1" applyAlignment="1">
      <alignment horizontal="center" vertical="center"/>
    </xf>
    <xf numFmtId="171" fontId="27" fillId="20" borderId="29" xfId="35" applyNumberFormat="1" applyFont="1" applyFill="1" applyBorder="1" applyAlignment="1">
      <alignment horizontal="right" vertical="center"/>
    </xf>
    <xf numFmtId="169" fontId="27" fillId="19" borderId="43" xfId="29" applyNumberFormat="1" applyFont="1" applyFill="1" applyBorder="1" applyAlignment="1">
      <alignment vertical="center"/>
    </xf>
    <xf numFmtId="170" fontId="27" fillId="19" borderId="43" xfId="29" applyNumberFormat="1" applyFont="1" applyFill="1" applyBorder="1" applyAlignment="1">
      <alignment horizontal="center" vertical="center"/>
    </xf>
    <xf numFmtId="171" fontId="27" fillId="19" borderId="44" xfId="35" applyNumberFormat="1" applyFont="1" applyFill="1" applyBorder="1" applyAlignment="1">
      <alignment horizontal="right" vertical="center"/>
    </xf>
    <xf numFmtId="169" fontId="27" fillId="18" borderId="11" xfId="29" applyNumberFormat="1" applyFont="1" applyFill="1" applyBorder="1" applyAlignment="1">
      <alignment vertical="center"/>
    </xf>
    <xf numFmtId="169" fontId="27" fillId="18" borderId="12" xfId="29" applyNumberFormat="1" applyFont="1" applyFill="1" applyBorder="1" applyAlignment="1">
      <alignment vertical="center"/>
    </xf>
    <xf numFmtId="167" fontId="27" fillId="18" borderId="0" xfId="28" applyFont="1" applyFill="1" applyBorder="1" applyAlignment="1">
      <alignment horizontal="right" vertical="center"/>
    </xf>
    <xf numFmtId="0" fontId="29" fillId="18" borderId="0" xfId="33" applyFont="1" applyFill="1" applyBorder="1" applyAlignment="1">
      <alignment horizontal="right" vertical="center"/>
    </xf>
    <xf numFmtId="0" fontId="28" fillId="18" borderId="13" xfId="33" applyFont="1" applyFill="1" applyBorder="1" applyAlignment="1">
      <alignment horizontal="center" vertical="center"/>
    </xf>
    <xf numFmtId="0" fontId="28" fillId="18" borderId="0" xfId="33" applyFont="1" applyFill="1" applyBorder="1" applyAlignment="1">
      <alignment horizontal="right" vertical="center"/>
    </xf>
    <xf numFmtId="49" fontId="28" fillId="18" borderId="0" xfId="33" applyNumberFormat="1" applyFont="1" applyFill="1" applyBorder="1" applyAlignment="1">
      <alignment vertical="center"/>
    </xf>
    <xf numFmtId="0" fontId="29" fillId="18" borderId="0" xfId="33" applyFont="1" applyFill="1" applyAlignment="1">
      <alignment vertical="center"/>
    </xf>
    <xf numFmtId="169" fontId="29" fillId="18" borderId="35" xfId="29" applyNumberFormat="1" applyFont="1" applyFill="1" applyBorder="1" applyAlignment="1">
      <alignment vertical="center"/>
    </xf>
    <xf numFmtId="169" fontId="29" fillId="18" borderId="36" xfId="29" applyNumberFormat="1" applyFont="1" applyFill="1" applyBorder="1" applyAlignment="1">
      <alignment vertical="center"/>
    </xf>
    <xf numFmtId="169" fontId="28" fillId="18" borderId="45" xfId="29" applyNumberFormat="1" applyFont="1" applyFill="1" applyBorder="1" applyAlignment="1">
      <alignment vertical="center"/>
    </xf>
    <xf numFmtId="169" fontId="28" fillId="18" borderId="36" xfId="29" applyNumberFormat="1" applyFont="1" applyFill="1" applyBorder="1" applyAlignment="1">
      <alignment vertical="center"/>
    </xf>
    <xf numFmtId="49" fontId="29" fillId="18" borderId="35" xfId="28" applyNumberFormat="1" applyFont="1" applyFill="1" applyBorder="1" applyAlignment="1">
      <alignment vertical="center"/>
    </xf>
    <xf numFmtId="49" fontId="29" fillId="18" borderId="36" xfId="28" applyNumberFormat="1" applyFont="1" applyFill="1" applyBorder="1" applyAlignment="1">
      <alignment vertical="center"/>
    </xf>
    <xf numFmtId="167" fontId="35" fillId="19" borderId="46" xfId="28" applyFont="1" applyFill="1" applyBorder="1" applyAlignment="1">
      <alignment horizontal="left" vertical="center"/>
    </xf>
    <xf numFmtId="167" fontId="27" fillId="19" borderId="33" xfId="28" applyFont="1" applyFill="1" applyBorder="1" applyAlignment="1">
      <alignment horizontal="left" vertical="center"/>
    </xf>
    <xf numFmtId="167" fontId="29" fillId="18" borderId="0" xfId="28" applyFont="1" applyFill="1" applyBorder="1" applyAlignment="1">
      <alignment horizontal="right" vertical="center"/>
    </xf>
    <xf numFmtId="0" fontId="27" fillId="18" borderId="0" xfId="33" applyFont="1" applyFill="1" applyBorder="1" applyAlignment="1">
      <alignment horizontal="left" vertical="center"/>
    </xf>
    <xf numFmtId="0" fontId="29" fillId="0" borderId="0" xfId="33" applyFont="1" applyFill="1" applyBorder="1" applyAlignment="1">
      <alignment horizontal="right" vertical="center"/>
    </xf>
    <xf numFmtId="49" fontId="29" fillId="0" borderId="0" xfId="33" applyNumberFormat="1" applyFont="1" applyFill="1" applyBorder="1" applyAlignment="1">
      <alignment vertical="center"/>
    </xf>
    <xf numFmtId="49" fontId="29" fillId="0" borderId="14" xfId="28" applyNumberFormat="1" applyFont="1" applyFill="1" applyBorder="1" applyAlignment="1">
      <alignment horizontal="left" vertical="center" wrapText="1"/>
    </xf>
    <xf numFmtId="167" fontId="29" fillId="20" borderId="38" xfId="28" applyFont="1" applyFill="1" applyBorder="1" applyAlignment="1">
      <alignment horizontal="right" vertical="center"/>
    </xf>
    <xf numFmtId="0" fontId="29" fillId="18" borderId="16" xfId="33" applyFont="1" applyFill="1" applyBorder="1" applyAlignment="1">
      <alignment horizontal="center" vertical="center"/>
    </xf>
    <xf numFmtId="167" fontId="29" fillId="18" borderId="17" xfId="28" applyFont="1" applyFill="1" applyBorder="1" applyAlignment="1">
      <alignment horizontal="right" vertical="center"/>
    </xf>
    <xf numFmtId="49" fontId="29" fillId="18" borderId="17" xfId="28" applyNumberFormat="1" applyFont="1" applyFill="1" applyBorder="1" applyAlignment="1">
      <alignment horizontal="left" vertical="center"/>
    </xf>
    <xf numFmtId="169" fontId="29" fillId="18" borderId="17" xfId="29" applyNumberFormat="1" applyFont="1" applyFill="1" applyBorder="1" applyAlignment="1">
      <alignment vertical="center"/>
    </xf>
    <xf numFmtId="169" fontId="29" fillId="18" borderId="18" xfId="29" applyNumberFormat="1" applyFont="1" applyFill="1" applyBorder="1" applyAlignment="1">
      <alignment vertical="center"/>
    </xf>
    <xf numFmtId="167" fontId="27" fillId="19" borderId="41" xfId="28" applyFont="1" applyFill="1" applyBorder="1" applyAlignment="1">
      <alignment horizontal="left" vertical="center"/>
    </xf>
    <xf numFmtId="49" fontId="29" fillId="18" borderId="0" xfId="33" applyNumberFormat="1" applyFont="1" applyFill="1" applyBorder="1"/>
    <xf numFmtId="49" fontId="29" fillId="18" borderId="0" xfId="33" applyNumberFormat="1" applyFont="1" applyFill="1"/>
    <xf numFmtId="169" fontId="27" fillId="18" borderId="24" xfId="29" applyNumberFormat="1" applyFont="1" applyFill="1" applyBorder="1" applyAlignment="1">
      <alignment vertical="center"/>
    </xf>
    <xf numFmtId="170" fontId="27" fillId="18" borderId="24" xfId="29" applyNumberFormat="1" applyFont="1" applyFill="1" applyBorder="1" applyAlignment="1">
      <alignment horizontal="center" vertical="center"/>
    </xf>
    <xf numFmtId="170" fontId="29" fillId="0" borderId="26" xfId="29" applyNumberFormat="1" applyFont="1" applyFill="1" applyBorder="1" applyAlignment="1">
      <alignment horizontal="center" vertical="center"/>
    </xf>
    <xf numFmtId="169" fontId="29" fillId="18" borderId="30" xfId="29" applyNumberFormat="1" applyFont="1" applyFill="1" applyBorder="1" applyAlignment="1">
      <alignment vertical="center"/>
    </xf>
    <xf numFmtId="170" fontId="29" fillId="18" borderId="30" xfId="29" applyNumberFormat="1" applyFont="1" applyFill="1" applyBorder="1" applyAlignment="1">
      <alignment horizontal="center" vertical="center"/>
    </xf>
    <xf numFmtId="171" fontId="29" fillId="18" borderId="31" xfId="35" applyNumberFormat="1" applyFont="1" applyFill="1" applyBorder="1" applyAlignment="1">
      <alignment horizontal="right" vertical="center"/>
    </xf>
    <xf numFmtId="169" fontId="27" fillId="18" borderId="22" xfId="29" applyNumberFormat="1" applyFont="1" applyFill="1" applyBorder="1" applyAlignment="1">
      <alignment horizontal="center" vertical="center" wrapText="1"/>
    </xf>
    <xf numFmtId="169" fontId="28" fillId="0" borderId="26" xfId="29" applyNumberFormat="1" applyFont="1" applyFill="1" applyBorder="1" applyAlignment="1">
      <alignment vertical="center"/>
    </xf>
    <xf numFmtId="170" fontId="35" fillId="18" borderId="26" xfId="31" applyNumberFormat="1" applyFont="1" applyFill="1" applyBorder="1" applyAlignment="1">
      <alignment horizontal="center" vertical="center"/>
    </xf>
    <xf numFmtId="170" fontId="28" fillId="18" borderId="26" xfId="31" applyNumberFormat="1" applyFont="1" applyFill="1" applyBorder="1" applyAlignment="1">
      <alignment horizontal="center" vertical="center"/>
    </xf>
    <xf numFmtId="170" fontId="28" fillId="0" borderId="26" xfId="31" applyNumberFormat="1" applyFont="1" applyFill="1" applyBorder="1" applyAlignment="1">
      <alignment horizontal="center" vertical="center"/>
    </xf>
    <xf numFmtId="0" fontId="2" fillId="18" borderId="20" xfId="33" applyFont="1" applyFill="1" applyBorder="1" applyAlignment="1">
      <alignment horizontal="center" vertical="center"/>
    </xf>
    <xf numFmtId="0" fontId="27" fillId="18" borderId="0" xfId="33" applyFont="1" applyFill="1" applyAlignment="1">
      <alignment horizontal="center" vertical="center"/>
    </xf>
    <xf numFmtId="49" fontId="29" fillId="18" borderId="0" xfId="28" applyNumberFormat="1" applyFont="1" applyFill="1" applyBorder="1" applyAlignment="1">
      <alignment horizontal="left" vertical="center" wrapText="1"/>
    </xf>
    <xf numFmtId="49" fontId="29" fillId="18" borderId="14" xfId="28" applyNumberFormat="1" applyFont="1" applyFill="1" applyBorder="1" applyAlignment="1">
      <alignment horizontal="left" vertical="center" wrapText="1"/>
    </xf>
    <xf numFmtId="49" fontId="28" fillId="0" borderId="14" xfId="28" applyNumberFormat="1" applyFont="1" applyFill="1" applyBorder="1" applyAlignment="1">
      <alignment horizontal="left" vertical="center" wrapText="1"/>
    </xf>
    <xf numFmtId="49" fontId="27" fillId="18" borderId="0" xfId="33" applyNumberFormat="1" applyFont="1" applyFill="1" applyBorder="1" applyAlignment="1">
      <alignment horizontal="left" vertical="center" wrapText="1"/>
    </xf>
    <xf numFmtId="0" fontId="6" fillId="18" borderId="0" xfId="33" quotePrefix="1" applyFont="1" applyFill="1" applyAlignment="1">
      <alignment vertical="center"/>
    </xf>
    <xf numFmtId="0" fontId="6" fillId="21" borderId="0" xfId="33" quotePrefix="1" applyFont="1" applyFill="1" applyAlignment="1">
      <alignment vertical="center"/>
    </xf>
    <xf numFmtId="49" fontId="29" fillId="0" borderId="14" xfId="28" applyNumberFormat="1" applyFont="1" applyFill="1" applyBorder="1" applyAlignment="1">
      <alignment horizontal="left" vertical="center"/>
    </xf>
    <xf numFmtId="49" fontId="27" fillId="0" borderId="0" xfId="28" applyNumberFormat="1" applyFont="1" applyFill="1" applyBorder="1" applyAlignment="1">
      <alignment horizontal="left" vertical="center"/>
    </xf>
    <xf numFmtId="0" fontId="5" fillId="18" borderId="0" xfId="33" quotePrefix="1" applyFont="1" applyFill="1" applyAlignment="1">
      <alignment vertical="center"/>
    </xf>
    <xf numFmtId="0" fontId="6" fillId="0" borderId="0" xfId="33" quotePrefix="1" applyFont="1" applyFill="1" applyAlignment="1">
      <alignment vertical="center"/>
    </xf>
    <xf numFmtId="49" fontId="27" fillId="22" borderId="0" xfId="28" applyNumberFormat="1" applyFont="1" applyFill="1" applyBorder="1" applyAlignment="1">
      <alignment horizontal="right" vertical="center"/>
    </xf>
    <xf numFmtId="168" fontId="27" fillId="0" borderId="26" xfId="30" applyNumberFormat="1" applyFont="1" applyFill="1" applyBorder="1" applyAlignment="1">
      <alignment vertical="center"/>
    </xf>
    <xf numFmtId="169" fontId="27" fillId="0" borderId="26" xfId="29" applyNumberFormat="1" applyFont="1" applyFill="1" applyBorder="1" applyAlignment="1">
      <alignment vertical="center"/>
    </xf>
    <xf numFmtId="168" fontId="29" fillId="0" borderId="26" xfId="30" applyNumberFormat="1" applyFont="1" applyFill="1" applyBorder="1" applyAlignment="1">
      <alignment vertical="center"/>
    </xf>
    <xf numFmtId="169" fontId="27" fillId="0" borderId="11" xfId="29" applyNumberFormat="1" applyFont="1" applyFill="1" applyBorder="1" applyAlignment="1">
      <alignment vertical="center"/>
    </xf>
    <xf numFmtId="169" fontId="27" fillId="0" borderId="12" xfId="29" applyNumberFormat="1" applyFont="1" applyFill="1" applyBorder="1" applyAlignment="1">
      <alignment vertical="center"/>
    </xf>
    <xf numFmtId="169" fontId="27" fillId="0" borderId="0" xfId="29" applyNumberFormat="1" applyFont="1" applyFill="1" applyBorder="1" applyAlignment="1">
      <alignment vertical="center"/>
    </xf>
    <xf numFmtId="169" fontId="27" fillId="0" borderId="14" xfId="29" applyNumberFormat="1" applyFont="1" applyFill="1" applyBorder="1" applyAlignment="1">
      <alignment vertical="center"/>
    </xf>
    <xf numFmtId="171" fontId="32" fillId="18" borderId="27" xfId="36" applyNumberFormat="1" applyFont="1" applyFill="1" applyBorder="1" applyAlignment="1">
      <alignment horizontal="right" vertical="center"/>
    </xf>
    <xf numFmtId="171" fontId="47" fillId="18" borderId="27" xfId="36" applyNumberFormat="1" applyFont="1" applyFill="1" applyBorder="1" applyAlignment="1">
      <alignment horizontal="right" vertical="center"/>
    </xf>
    <xf numFmtId="173" fontId="6" fillId="18" borderId="0" xfId="33" applyNumberFormat="1" applyFont="1" applyFill="1" applyAlignment="1">
      <alignment vertical="center"/>
    </xf>
    <xf numFmtId="169" fontId="29" fillId="0" borderId="26" xfId="30" applyNumberFormat="1" applyFont="1" applyFill="1" applyBorder="1" applyAlignment="1">
      <alignment vertical="center"/>
    </xf>
    <xf numFmtId="166" fontId="6" fillId="18" borderId="0" xfId="48" applyFont="1" applyFill="1" applyAlignment="1">
      <alignment vertical="center"/>
    </xf>
    <xf numFmtId="0" fontId="49" fillId="0" borderId="0" xfId="33" quotePrefix="1" applyFont="1" applyFill="1" applyAlignment="1">
      <alignment vertical="center"/>
    </xf>
    <xf numFmtId="0" fontId="4" fillId="18" borderId="0" xfId="67" applyFont="1" applyFill="1" applyAlignment="1">
      <alignment vertical="center"/>
    </xf>
    <xf numFmtId="0" fontId="2" fillId="18" borderId="9" xfId="67" applyFont="1" applyFill="1" applyBorder="1" applyAlignment="1">
      <alignment horizontal="centerContinuous" vertical="center"/>
    </xf>
    <xf numFmtId="0" fontId="3" fillId="18" borderId="32" xfId="67" applyFont="1" applyFill="1" applyBorder="1" applyAlignment="1">
      <alignment horizontal="centerContinuous" vertical="center"/>
    </xf>
    <xf numFmtId="0" fontId="3" fillId="18" borderId="19" xfId="67" applyFont="1" applyFill="1" applyBorder="1" applyAlignment="1">
      <alignment horizontal="centerContinuous" vertical="center"/>
    </xf>
    <xf numFmtId="0" fontId="3" fillId="18" borderId="20" xfId="67" applyFont="1" applyFill="1" applyBorder="1" applyAlignment="1">
      <alignment horizontal="centerContinuous" vertical="center"/>
    </xf>
    <xf numFmtId="0" fontId="4" fillId="18" borderId="0" xfId="67" applyFont="1" applyFill="1"/>
    <xf numFmtId="0" fontId="50" fillId="18" borderId="0" xfId="67" applyFont="1" applyFill="1" applyAlignment="1">
      <alignment horizontal="center" vertical="center"/>
    </xf>
    <xf numFmtId="0" fontId="26" fillId="18" borderId="0" xfId="67" applyFont="1" applyFill="1" applyAlignment="1">
      <alignment horizontal="center" vertical="center"/>
    </xf>
    <xf numFmtId="0" fontId="34" fillId="18" borderId="0" xfId="67" applyFont="1" applyFill="1"/>
    <xf numFmtId="0" fontId="6" fillId="18" borderId="0" xfId="67" applyFont="1" applyFill="1"/>
    <xf numFmtId="0" fontId="5" fillId="18" borderId="0" xfId="67" applyFont="1" applyFill="1" applyAlignment="1">
      <alignment vertical="center"/>
    </xf>
    <xf numFmtId="167" fontId="31" fillId="18" borderId="10" xfId="68" applyFont="1" applyFill="1" applyBorder="1" applyAlignment="1">
      <alignment horizontal="left" vertical="center"/>
    </xf>
    <xf numFmtId="167" fontId="31" fillId="18" borderId="11" xfId="68" applyFont="1" applyFill="1" applyBorder="1" applyAlignment="1">
      <alignment horizontal="left" vertical="center"/>
    </xf>
    <xf numFmtId="167" fontId="31" fillId="18" borderId="12" xfId="68" applyFont="1" applyFill="1" applyBorder="1" applyAlignment="1">
      <alignment horizontal="left" vertical="center"/>
    </xf>
    <xf numFmtId="168" fontId="27" fillId="18" borderId="24" xfId="69" applyNumberFormat="1" applyFont="1" applyFill="1" applyBorder="1" applyAlignment="1">
      <alignment vertical="center"/>
    </xf>
    <xf numFmtId="168" fontId="27" fillId="18" borderId="24" xfId="70" applyNumberFormat="1" applyFont="1" applyFill="1" applyBorder="1" applyAlignment="1">
      <alignment horizontal="center" vertical="center"/>
    </xf>
    <xf numFmtId="171" fontId="27" fillId="18" borderId="25" xfId="49" applyNumberFormat="1" applyFont="1" applyFill="1" applyBorder="1" applyAlignment="1">
      <alignment horizontal="right" vertical="center"/>
    </xf>
    <xf numFmtId="49" fontId="31" fillId="18" borderId="13" xfId="68" applyNumberFormat="1" applyFont="1" applyFill="1" applyBorder="1" applyAlignment="1">
      <alignment horizontal="left" vertical="center"/>
    </xf>
    <xf numFmtId="49" fontId="31" fillId="18" borderId="0" xfId="68" applyNumberFormat="1" applyFont="1" applyFill="1" applyBorder="1" applyAlignment="1">
      <alignment horizontal="right" vertical="center"/>
    </xf>
    <xf numFmtId="49" fontId="31" fillId="18" borderId="0" xfId="68" applyNumberFormat="1" applyFont="1" applyFill="1" applyBorder="1" applyAlignment="1">
      <alignment horizontal="left" vertical="center"/>
    </xf>
    <xf numFmtId="49" fontId="31" fillId="18" borderId="14" xfId="68" applyNumberFormat="1" applyFont="1" applyFill="1" applyBorder="1" applyAlignment="1">
      <alignment horizontal="left" vertical="center"/>
    </xf>
    <xf numFmtId="168" fontId="27" fillId="0" borderId="26" xfId="69" applyNumberFormat="1" applyFont="1" applyFill="1" applyBorder="1" applyAlignment="1">
      <alignment vertical="center"/>
    </xf>
    <xf numFmtId="168" fontId="27" fillId="18" borderId="26" xfId="70" applyNumberFormat="1" applyFont="1" applyFill="1" applyBorder="1" applyAlignment="1">
      <alignment horizontal="center" vertical="center"/>
    </xf>
    <xf numFmtId="171" fontId="27" fillId="18" borderId="27" xfId="49" applyNumberFormat="1" applyFont="1" applyFill="1" applyBorder="1" applyAlignment="1">
      <alignment horizontal="right" vertical="center"/>
    </xf>
    <xf numFmtId="0" fontId="6" fillId="18" borderId="0" xfId="67" applyFont="1" applyFill="1" applyAlignment="1">
      <alignment vertical="center"/>
    </xf>
    <xf numFmtId="49" fontId="32" fillId="18" borderId="13" xfId="68" applyNumberFormat="1" applyFont="1" applyFill="1" applyBorder="1" applyAlignment="1">
      <alignment horizontal="left" vertical="center"/>
    </xf>
    <xf numFmtId="49" fontId="32" fillId="18" borderId="0" xfId="68" applyNumberFormat="1" applyFont="1" applyFill="1" applyBorder="1" applyAlignment="1">
      <alignment horizontal="right" vertical="center"/>
    </xf>
    <xf numFmtId="49" fontId="32" fillId="18" borderId="0" xfId="68" applyNumberFormat="1" applyFont="1" applyFill="1" applyBorder="1" applyAlignment="1">
      <alignment horizontal="left" vertical="center"/>
    </xf>
    <xf numFmtId="49" fontId="32" fillId="18" borderId="14" xfId="68" applyNumberFormat="1" applyFont="1" applyFill="1" applyBorder="1" applyAlignment="1">
      <alignment horizontal="left" vertical="center"/>
    </xf>
    <xf numFmtId="168" fontId="29" fillId="18" borderId="26" xfId="69" applyNumberFormat="1" applyFont="1" applyFill="1" applyBorder="1" applyAlignment="1">
      <alignment vertical="center"/>
    </xf>
    <xf numFmtId="168" fontId="29" fillId="18" borderId="26" xfId="70" applyNumberFormat="1" applyFont="1" applyFill="1" applyBorder="1" applyAlignment="1">
      <alignment horizontal="center" vertical="center"/>
    </xf>
    <xf numFmtId="171" fontId="29" fillId="18" borderId="27" xfId="49" applyNumberFormat="1" applyFont="1" applyFill="1" applyBorder="1" applyAlignment="1">
      <alignment horizontal="right" vertical="center"/>
    </xf>
    <xf numFmtId="168" fontId="29" fillId="0" borderId="26" xfId="69" applyNumberFormat="1" applyFont="1" applyFill="1" applyBorder="1" applyAlignment="1">
      <alignment vertical="center"/>
    </xf>
    <xf numFmtId="0" fontId="6" fillId="0" borderId="0" xfId="67" applyFont="1" applyFill="1" applyAlignment="1">
      <alignment vertical="center"/>
    </xf>
    <xf numFmtId="49" fontId="32" fillId="0" borderId="13" xfId="68" applyNumberFormat="1" applyFont="1" applyFill="1" applyBorder="1" applyAlignment="1">
      <alignment horizontal="left" vertical="center"/>
    </xf>
    <xf numFmtId="49" fontId="32" fillId="0" borderId="0" xfId="68" applyNumberFormat="1" applyFont="1" applyFill="1" applyBorder="1" applyAlignment="1">
      <alignment horizontal="right" vertical="center"/>
    </xf>
    <xf numFmtId="49" fontId="32" fillId="0" borderId="0" xfId="68" applyNumberFormat="1" applyFont="1" applyFill="1" applyBorder="1" applyAlignment="1">
      <alignment horizontal="left" vertical="center"/>
    </xf>
    <xf numFmtId="49" fontId="51" fillId="0" borderId="0" xfId="68" applyNumberFormat="1" applyFont="1" applyFill="1" applyBorder="1" applyAlignment="1">
      <alignment horizontal="left" vertical="center"/>
    </xf>
    <xf numFmtId="49" fontId="51" fillId="0" borderId="14" xfId="68" applyNumberFormat="1" applyFont="1" applyFill="1" applyBorder="1" applyAlignment="1">
      <alignment horizontal="left" vertical="center"/>
    </xf>
    <xf numFmtId="49" fontId="32" fillId="18" borderId="14" xfId="67" applyNumberFormat="1" applyFont="1" applyFill="1" applyBorder="1" applyAlignment="1">
      <alignment horizontal="left" vertical="center"/>
    </xf>
    <xf numFmtId="49" fontId="51" fillId="18" borderId="0" xfId="68" applyNumberFormat="1" applyFont="1" applyFill="1" applyBorder="1" applyAlignment="1">
      <alignment horizontal="left" vertical="center"/>
    </xf>
    <xf numFmtId="49" fontId="51" fillId="18" borderId="14" xfId="68" applyNumberFormat="1" applyFont="1" applyFill="1" applyBorder="1" applyAlignment="1">
      <alignment horizontal="left" vertical="center"/>
    </xf>
    <xf numFmtId="49" fontId="31" fillId="18" borderId="13" xfId="67" applyNumberFormat="1" applyFont="1" applyFill="1" applyBorder="1" applyAlignment="1">
      <alignment horizontal="center" vertical="center"/>
    </xf>
    <xf numFmtId="168" fontId="27" fillId="18" borderId="26" xfId="69" applyNumberFormat="1" applyFont="1" applyFill="1" applyBorder="1" applyAlignment="1">
      <alignment vertical="center"/>
    </xf>
    <xf numFmtId="0" fontId="5" fillId="30" borderId="0" xfId="67" applyFont="1" applyFill="1" applyAlignment="1">
      <alignment vertical="center"/>
    </xf>
    <xf numFmtId="49" fontId="31" fillId="18" borderId="0" xfId="68" applyNumberFormat="1" applyFont="1" applyFill="1" applyBorder="1" applyAlignment="1">
      <alignment vertical="center"/>
    </xf>
    <xf numFmtId="49" fontId="31" fillId="18" borderId="0" xfId="68" applyNumberFormat="1" applyFont="1" applyFill="1" applyBorder="1" applyAlignment="1">
      <alignment vertical="center" wrapText="1"/>
    </xf>
    <xf numFmtId="49" fontId="31" fillId="18" borderId="14" xfId="68" applyNumberFormat="1" applyFont="1" applyFill="1" applyBorder="1" applyAlignment="1">
      <alignment vertical="center" wrapText="1"/>
    </xf>
    <xf numFmtId="49" fontId="31" fillId="19" borderId="15" xfId="67" applyNumberFormat="1" applyFont="1" applyFill="1" applyBorder="1" applyAlignment="1">
      <alignment horizontal="center" vertical="center"/>
    </xf>
    <xf numFmtId="168" fontId="27" fillId="19" borderId="22" xfId="69" applyNumberFormat="1" applyFont="1" applyFill="1" applyBorder="1" applyAlignment="1">
      <alignment vertical="center"/>
    </xf>
    <xf numFmtId="171" fontId="27" fillId="19" borderId="22" xfId="66" applyNumberFormat="1" applyFont="1" applyFill="1" applyBorder="1" applyAlignment="1">
      <alignment vertical="center"/>
    </xf>
    <xf numFmtId="49" fontId="32" fillId="18" borderId="13" xfId="67" applyNumberFormat="1" applyFont="1" applyFill="1" applyBorder="1" applyAlignment="1">
      <alignment horizontal="center" vertical="center"/>
    </xf>
    <xf numFmtId="168" fontId="29" fillId="0" borderId="14" xfId="69" applyNumberFormat="1" applyFont="1" applyFill="1" applyBorder="1" applyAlignment="1">
      <alignment vertical="center"/>
    </xf>
    <xf numFmtId="49" fontId="31" fillId="18" borderId="0" xfId="67" applyNumberFormat="1" applyFont="1" applyFill="1" applyBorder="1" applyAlignment="1">
      <alignment horizontal="left" vertical="center"/>
    </xf>
    <xf numFmtId="49" fontId="31" fillId="18" borderId="0" xfId="67" applyNumberFormat="1" applyFont="1" applyFill="1" applyBorder="1" applyAlignment="1">
      <alignment horizontal="center" vertical="center"/>
    </xf>
    <xf numFmtId="49" fontId="31" fillId="18" borderId="14" xfId="67" applyNumberFormat="1" applyFont="1" applyFill="1" applyBorder="1" applyAlignment="1">
      <alignment horizontal="center" vertical="center"/>
    </xf>
    <xf numFmtId="49" fontId="31" fillId="18" borderId="0" xfId="68" applyNumberFormat="1" applyFont="1" applyFill="1" applyBorder="1" applyAlignment="1">
      <alignment horizontal="center" vertical="center"/>
    </xf>
    <xf numFmtId="49" fontId="32" fillId="18" borderId="0" xfId="67" applyNumberFormat="1" applyFont="1" applyFill="1" applyBorder="1" applyAlignment="1">
      <alignment horizontal="center" vertical="center"/>
    </xf>
    <xf numFmtId="49" fontId="32" fillId="18" borderId="0" xfId="67" applyNumberFormat="1" applyFont="1" applyFill="1" applyBorder="1" applyAlignment="1">
      <alignment horizontal="right" vertical="center"/>
    </xf>
    <xf numFmtId="49" fontId="32" fillId="18" borderId="0" xfId="67" applyNumberFormat="1" applyFont="1" applyFill="1" applyBorder="1" applyAlignment="1">
      <alignment horizontal="left" vertical="center"/>
    </xf>
    <xf numFmtId="166" fontId="6" fillId="18" borderId="0" xfId="67" applyNumberFormat="1" applyFont="1" applyFill="1" applyAlignment="1">
      <alignment vertical="center"/>
    </xf>
    <xf numFmtId="49" fontId="52" fillId="18" borderId="0" xfId="67" applyNumberFormat="1" applyFont="1" applyFill="1" applyBorder="1" applyAlignment="1">
      <alignment horizontal="center" vertical="center"/>
    </xf>
    <xf numFmtId="49" fontId="52" fillId="18" borderId="0" xfId="67" applyNumberFormat="1" applyFont="1" applyFill="1" applyBorder="1" applyAlignment="1">
      <alignment vertical="center"/>
    </xf>
    <xf numFmtId="49" fontId="52" fillId="18" borderId="14" xfId="67" applyNumberFormat="1" applyFont="1" applyFill="1" applyBorder="1" applyAlignment="1">
      <alignment vertical="center"/>
    </xf>
    <xf numFmtId="49" fontId="52" fillId="18" borderId="0" xfId="68" applyNumberFormat="1" applyFont="1" applyFill="1" applyBorder="1" applyAlignment="1">
      <alignment horizontal="right" vertical="center"/>
    </xf>
    <xf numFmtId="49" fontId="31" fillId="18" borderId="0" xfId="67" applyNumberFormat="1" applyFont="1" applyFill="1" applyBorder="1" applyAlignment="1">
      <alignment vertical="center"/>
    </xf>
    <xf numFmtId="49" fontId="32" fillId="18" borderId="0" xfId="67" applyNumberFormat="1" applyFont="1" applyFill="1" applyBorder="1" applyAlignment="1">
      <alignment vertical="center"/>
    </xf>
    <xf numFmtId="49" fontId="31" fillId="18" borderId="14" xfId="67" applyNumberFormat="1" applyFont="1" applyFill="1" applyBorder="1" applyAlignment="1">
      <alignment vertical="center"/>
    </xf>
    <xf numFmtId="49" fontId="32" fillId="18" borderId="14" xfId="67" applyNumberFormat="1" applyFont="1" applyFill="1" applyBorder="1" applyAlignment="1">
      <alignment vertical="center"/>
    </xf>
    <xf numFmtId="49" fontId="32" fillId="0" borderId="14" xfId="67" applyNumberFormat="1" applyFont="1" applyFill="1" applyBorder="1" applyAlignment="1">
      <alignment vertical="center"/>
    </xf>
    <xf numFmtId="49" fontId="52" fillId="18" borderId="0" xfId="67" applyNumberFormat="1" applyFont="1" applyFill="1" applyBorder="1" applyAlignment="1">
      <alignment horizontal="left" vertical="center"/>
    </xf>
    <xf numFmtId="49" fontId="32" fillId="18" borderId="13" xfId="67" applyNumberFormat="1" applyFont="1" applyFill="1" applyBorder="1" applyAlignment="1">
      <alignment horizontal="left" vertical="center"/>
    </xf>
    <xf numFmtId="0" fontId="5" fillId="18" borderId="0" xfId="67" applyFont="1" applyFill="1" applyBorder="1" applyAlignment="1">
      <alignment vertical="center"/>
    </xf>
    <xf numFmtId="168" fontId="27" fillId="20" borderId="28" xfId="69" applyNumberFormat="1" applyFont="1" applyFill="1" applyBorder="1" applyAlignment="1">
      <alignment vertical="center"/>
    </xf>
    <xf numFmtId="171" fontId="27" fillId="20" borderId="28" xfId="66" applyNumberFormat="1" applyFont="1" applyFill="1" applyBorder="1" applyAlignment="1">
      <alignment vertical="center"/>
    </xf>
    <xf numFmtId="49" fontId="31" fillId="18" borderId="16" xfId="68" applyNumberFormat="1" applyFont="1" applyFill="1" applyBorder="1" applyAlignment="1">
      <alignment horizontal="left" vertical="center"/>
    </xf>
    <xf numFmtId="49" fontId="31" fillId="18" borderId="17" xfId="67" applyNumberFormat="1" applyFont="1" applyFill="1" applyBorder="1" applyAlignment="1">
      <alignment horizontal="center" vertical="center"/>
    </xf>
    <xf numFmtId="49" fontId="31" fillId="18" borderId="17" xfId="67" applyNumberFormat="1" applyFont="1" applyFill="1" applyBorder="1" applyAlignment="1">
      <alignment horizontal="left" vertical="center"/>
    </xf>
    <xf numFmtId="49" fontId="31" fillId="18" borderId="17" xfId="67" applyNumberFormat="1" applyFont="1" applyFill="1" applyBorder="1" applyAlignment="1">
      <alignment vertical="center"/>
    </xf>
    <xf numFmtId="49" fontId="31" fillId="18" borderId="18" xfId="67" applyNumberFormat="1" applyFont="1" applyFill="1" applyBorder="1" applyAlignment="1">
      <alignment vertical="center"/>
    </xf>
    <xf numFmtId="168" fontId="27" fillId="18" borderId="30" xfId="69" applyNumberFormat="1" applyFont="1" applyFill="1" applyBorder="1" applyAlignment="1">
      <alignment vertical="center"/>
    </xf>
    <xf numFmtId="49" fontId="31" fillId="18" borderId="19" xfId="67" applyNumberFormat="1" applyFont="1" applyFill="1" applyBorder="1" applyAlignment="1">
      <alignment horizontal="center" vertical="center"/>
    </xf>
    <xf numFmtId="49" fontId="31" fillId="18" borderId="20" xfId="67" applyNumberFormat="1" applyFont="1" applyFill="1" applyBorder="1" applyAlignment="1">
      <alignment horizontal="center" vertical="center"/>
    </xf>
    <xf numFmtId="49" fontId="32" fillId="18" borderId="20" xfId="67" applyNumberFormat="1" applyFont="1" applyFill="1" applyBorder="1" applyAlignment="1">
      <alignment horizontal="center" vertical="center"/>
    </xf>
    <xf numFmtId="49" fontId="32" fillId="18" borderId="20" xfId="67" applyNumberFormat="1" applyFont="1" applyFill="1" applyBorder="1" applyAlignment="1">
      <alignment vertical="center"/>
    </xf>
    <xf numFmtId="49" fontId="32" fillId="18" borderId="21" xfId="67" applyNumberFormat="1" applyFont="1" applyFill="1" applyBorder="1" applyAlignment="1">
      <alignment vertical="center"/>
    </xf>
    <xf numFmtId="168" fontId="29" fillId="18" borderId="62" xfId="69" applyNumberFormat="1" applyFont="1" applyFill="1" applyBorder="1" applyAlignment="1">
      <alignment vertical="center"/>
    </xf>
    <xf numFmtId="168" fontId="29" fillId="18" borderId="62" xfId="70" applyNumberFormat="1" applyFont="1" applyFill="1" applyBorder="1" applyAlignment="1">
      <alignment horizontal="center" vertical="center"/>
    </xf>
    <xf numFmtId="171" fontId="29" fillId="18" borderId="63" xfId="49" applyNumberFormat="1" applyFont="1" applyFill="1" applyBorder="1" applyAlignment="1">
      <alignment horizontal="right" vertical="center"/>
    </xf>
    <xf numFmtId="49" fontId="31" fillId="18" borderId="0" xfId="67" applyNumberFormat="1" applyFont="1" applyFill="1" applyAlignment="1">
      <alignment horizontal="left" vertical="center"/>
    </xf>
    <xf numFmtId="49" fontId="31" fillId="18" borderId="0" xfId="67" applyNumberFormat="1" applyFont="1" applyFill="1" applyAlignment="1">
      <alignment horizontal="center" vertical="center"/>
    </xf>
    <xf numFmtId="49" fontId="32" fillId="18" borderId="0" xfId="67" applyNumberFormat="1" applyFont="1" applyFill="1" applyAlignment="1">
      <alignment horizontal="center" vertical="center"/>
    </xf>
    <xf numFmtId="49" fontId="32" fillId="18" borderId="0" xfId="67" applyNumberFormat="1" applyFont="1" applyFill="1" applyAlignment="1">
      <alignment vertical="center"/>
    </xf>
    <xf numFmtId="168" fontId="29" fillId="18" borderId="0" xfId="69" applyNumberFormat="1" applyFont="1" applyFill="1" applyAlignment="1">
      <alignment vertical="center"/>
    </xf>
    <xf numFmtId="168" fontId="27" fillId="18" borderId="0" xfId="67" applyNumberFormat="1" applyFont="1" applyFill="1" applyAlignment="1">
      <alignment vertical="center"/>
    </xf>
    <xf numFmtId="171" fontId="27" fillId="18" borderId="0" xfId="49" applyNumberFormat="1" applyFont="1" applyFill="1" applyAlignment="1">
      <alignment vertical="center"/>
    </xf>
    <xf numFmtId="0" fontId="31" fillId="18" borderId="0" xfId="67" applyFont="1" applyFill="1" applyAlignment="1">
      <alignment horizontal="center" vertical="center"/>
    </xf>
    <xf numFmtId="0" fontId="32" fillId="18" borderId="0" xfId="67" applyFont="1" applyFill="1" applyAlignment="1">
      <alignment horizontal="center" vertical="center"/>
    </xf>
    <xf numFmtId="0" fontId="29" fillId="18" borderId="0" xfId="67" applyFont="1" applyFill="1"/>
    <xf numFmtId="49" fontId="32" fillId="18" borderId="0" xfId="67" applyNumberFormat="1" applyFont="1" applyFill="1"/>
    <xf numFmtId="173" fontId="29" fillId="18" borderId="0" xfId="69" applyNumberFormat="1" applyFont="1" applyFill="1"/>
    <xf numFmtId="0" fontId="6" fillId="18" borderId="0" xfId="67" applyFont="1" applyFill="1" applyAlignment="1">
      <alignment horizontal="center" vertical="center"/>
    </xf>
    <xf numFmtId="0" fontId="32" fillId="18" borderId="0" xfId="67" applyFont="1" applyFill="1"/>
    <xf numFmtId="166" fontId="6" fillId="0" borderId="0" xfId="48" applyFont="1" applyFill="1" applyAlignment="1">
      <alignment vertical="center"/>
    </xf>
    <xf numFmtId="0" fontId="55" fillId="31" borderId="0" xfId="33" quotePrefix="1" applyFont="1" applyFill="1" applyAlignment="1">
      <alignment vertical="center"/>
    </xf>
    <xf numFmtId="0" fontId="49" fillId="18" borderId="0" xfId="33" applyFont="1" applyFill="1" applyAlignment="1">
      <alignment vertical="center"/>
    </xf>
    <xf numFmtId="166" fontId="5" fillId="18" borderId="0" xfId="48" applyFont="1" applyFill="1" applyAlignment="1">
      <alignment vertical="center"/>
    </xf>
    <xf numFmtId="166" fontId="56" fillId="18" borderId="0" xfId="48" applyFont="1" applyFill="1"/>
    <xf numFmtId="166" fontId="57" fillId="18" borderId="0" xfId="48" applyFont="1" applyFill="1"/>
    <xf numFmtId="43" fontId="29" fillId="18" borderId="0" xfId="33" applyNumberFormat="1" applyFont="1" applyFill="1"/>
    <xf numFmtId="166" fontId="29" fillId="18" borderId="0" xfId="48" applyFont="1" applyFill="1"/>
    <xf numFmtId="0" fontId="2" fillId="18" borderId="20" xfId="33" applyFont="1" applyFill="1" applyBorder="1" applyAlignment="1">
      <alignment horizontal="center" vertical="center"/>
    </xf>
    <xf numFmtId="0" fontId="27" fillId="18" borderId="0" xfId="33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" fillId="18" borderId="32" xfId="33" applyFont="1" applyFill="1" applyBorder="1" applyAlignment="1">
      <alignment horizontal="left" wrapText="1"/>
    </xf>
    <xf numFmtId="0" fontId="2" fillId="18" borderId="52" xfId="33" applyFont="1" applyFill="1" applyBorder="1" applyAlignment="1">
      <alignment horizontal="left" wrapText="1"/>
    </xf>
    <xf numFmtId="0" fontId="33" fillId="18" borderId="32" xfId="33" applyFont="1" applyFill="1" applyBorder="1" applyAlignment="1">
      <alignment horizontal="center" vertical="center"/>
    </xf>
    <xf numFmtId="0" fontId="2" fillId="18" borderId="47" xfId="33" applyFont="1" applyFill="1" applyBorder="1" applyAlignment="1">
      <alignment horizontal="center" vertical="center"/>
    </xf>
    <xf numFmtId="0" fontId="2" fillId="18" borderId="20" xfId="33" applyFont="1" applyFill="1" applyBorder="1" applyAlignment="1">
      <alignment horizontal="center" vertical="center"/>
    </xf>
    <xf numFmtId="0" fontId="2" fillId="18" borderId="48" xfId="33" applyFont="1" applyFill="1" applyBorder="1" applyAlignment="1">
      <alignment horizontal="center" vertical="center"/>
    </xf>
    <xf numFmtId="0" fontId="2" fillId="18" borderId="20" xfId="33" applyFont="1" applyFill="1" applyBorder="1" applyAlignment="1">
      <alignment horizontal="left" vertical="center" wrapText="1"/>
    </xf>
    <xf numFmtId="0" fontId="2" fillId="18" borderId="21" xfId="33" applyFont="1" applyFill="1" applyBorder="1" applyAlignment="1">
      <alignment horizontal="left" vertical="center" wrapText="1"/>
    </xf>
    <xf numFmtId="0" fontId="27" fillId="18" borderId="9" xfId="28" applyNumberFormat="1" applyFont="1" applyFill="1" applyBorder="1" applyAlignment="1">
      <alignment horizontal="center" vertical="center" wrapText="1"/>
    </xf>
    <xf numFmtId="0" fontId="27" fillId="18" borderId="32" xfId="28" applyNumberFormat="1" applyFont="1" applyFill="1" applyBorder="1" applyAlignment="1">
      <alignment horizontal="center" vertical="center" wrapText="1"/>
    </xf>
    <xf numFmtId="0" fontId="27" fillId="18" borderId="52" xfId="28" applyNumberFormat="1" applyFont="1" applyFill="1" applyBorder="1" applyAlignment="1">
      <alignment horizontal="center" vertical="center" wrapText="1"/>
    </xf>
    <xf numFmtId="0" fontId="27" fillId="18" borderId="53" xfId="28" applyNumberFormat="1" applyFont="1" applyFill="1" applyBorder="1" applyAlignment="1">
      <alignment horizontal="center" vertical="center" wrapText="1"/>
    </xf>
    <xf numFmtId="0" fontId="27" fillId="18" borderId="35" xfId="28" applyNumberFormat="1" applyFont="1" applyFill="1" applyBorder="1" applyAlignment="1">
      <alignment horizontal="center" vertical="center" wrapText="1"/>
    </xf>
    <xf numFmtId="0" fontId="27" fillId="18" borderId="36" xfId="28" applyNumberFormat="1" applyFont="1" applyFill="1" applyBorder="1" applyAlignment="1">
      <alignment horizontal="center" vertical="center" wrapText="1"/>
    </xf>
    <xf numFmtId="4" fontId="2" fillId="18" borderId="51" xfId="30" applyNumberFormat="1" applyFont="1" applyFill="1" applyBorder="1" applyAlignment="1">
      <alignment horizontal="center" vertical="center" wrapText="1"/>
    </xf>
    <xf numFmtId="4" fontId="2" fillId="18" borderId="45" xfId="30" applyNumberFormat="1" applyFont="1" applyFill="1" applyBorder="1" applyAlignment="1">
      <alignment horizontal="center" vertical="center" wrapText="1"/>
    </xf>
    <xf numFmtId="4" fontId="2" fillId="18" borderId="49" xfId="30" applyNumberFormat="1" applyFont="1" applyFill="1" applyBorder="1" applyAlignment="1">
      <alignment horizontal="center" vertical="center" wrapText="1"/>
    </xf>
    <xf numFmtId="4" fontId="2" fillId="18" borderId="50" xfId="30" applyNumberFormat="1" applyFont="1" applyFill="1" applyBorder="1" applyAlignment="1">
      <alignment horizontal="center" vertical="center" wrapText="1"/>
    </xf>
    <xf numFmtId="49" fontId="27" fillId="18" borderId="0" xfId="28" applyNumberFormat="1" applyFont="1" applyFill="1" applyBorder="1" applyAlignment="1">
      <alignment horizontal="left" vertical="center" wrapText="1"/>
    </xf>
    <xf numFmtId="49" fontId="29" fillId="18" borderId="0" xfId="28" applyNumberFormat="1" applyFont="1" applyFill="1" applyBorder="1" applyAlignment="1">
      <alignment horizontal="center" vertical="center"/>
    </xf>
    <xf numFmtId="49" fontId="29" fillId="18" borderId="14" xfId="28" applyNumberFormat="1" applyFont="1" applyFill="1" applyBorder="1" applyAlignment="1">
      <alignment horizontal="center" vertical="center"/>
    </xf>
    <xf numFmtId="49" fontId="27" fillId="18" borderId="14" xfId="28" applyNumberFormat="1" applyFont="1" applyFill="1" applyBorder="1" applyAlignment="1">
      <alignment horizontal="left" vertical="center" wrapText="1"/>
    </xf>
    <xf numFmtId="49" fontId="29" fillId="18" borderId="0" xfId="28" applyNumberFormat="1" applyFont="1" applyFill="1" applyBorder="1" applyAlignment="1">
      <alignment horizontal="left" vertical="center" wrapText="1"/>
    </xf>
    <xf numFmtId="49" fontId="29" fillId="18" borderId="14" xfId="28" applyNumberFormat="1" applyFont="1" applyFill="1" applyBorder="1" applyAlignment="1">
      <alignment horizontal="left" vertical="center" wrapText="1"/>
    </xf>
    <xf numFmtId="49" fontId="29" fillId="0" borderId="0" xfId="28" applyNumberFormat="1" applyFont="1" applyFill="1" applyBorder="1" applyAlignment="1">
      <alignment horizontal="left" vertical="center" wrapText="1"/>
    </xf>
    <xf numFmtId="49" fontId="29" fillId="0" borderId="14" xfId="28" applyNumberFormat="1" applyFont="1" applyFill="1" applyBorder="1" applyAlignment="1">
      <alignment horizontal="left" vertical="center" wrapText="1"/>
    </xf>
    <xf numFmtId="166" fontId="39" fillId="29" borderId="0" xfId="48" applyNumberFormat="1" applyFont="1" applyFill="1" applyAlignment="1">
      <alignment horizontal="center" vertical="center"/>
    </xf>
    <xf numFmtId="166" fontId="48" fillId="18" borderId="0" xfId="33" applyNumberFormat="1" applyFont="1" applyFill="1" applyAlignment="1">
      <alignment horizontal="center" vertical="center"/>
    </xf>
    <xf numFmtId="169" fontId="31" fillId="18" borderId="0" xfId="48" applyNumberFormat="1" applyFont="1" applyFill="1" applyAlignment="1">
      <alignment horizontal="center" vertical="center"/>
    </xf>
    <xf numFmtId="169" fontId="38" fillId="0" borderId="0" xfId="48" applyNumberFormat="1" applyFont="1" applyAlignment="1">
      <alignment horizontal="center" vertical="center"/>
    </xf>
    <xf numFmtId="169" fontId="27" fillId="18" borderId="0" xfId="48" applyNumberFormat="1" applyFont="1" applyFill="1" applyAlignment="1">
      <alignment horizontal="center" vertical="center"/>
    </xf>
    <xf numFmtId="169" fontId="36" fillId="0" borderId="0" xfId="48" applyNumberFormat="1" applyFont="1" applyAlignment="1">
      <alignment horizontal="center" vertical="center"/>
    </xf>
    <xf numFmtId="166" fontId="39" fillId="18" borderId="0" xfId="48" applyNumberFormat="1" applyFont="1" applyFill="1" applyAlignment="1">
      <alignment horizontal="center" vertical="center"/>
    </xf>
    <xf numFmtId="49" fontId="27" fillId="18" borderId="0" xfId="33" applyNumberFormat="1" applyFont="1" applyFill="1" applyBorder="1" applyAlignment="1">
      <alignment horizontal="left" vertical="center" wrapText="1"/>
    </xf>
    <xf numFmtId="49" fontId="28" fillId="18" borderId="0" xfId="28" applyNumberFormat="1" applyFont="1" applyFill="1" applyBorder="1" applyAlignment="1">
      <alignment horizontal="left" vertical="center" wrapText="1"/>
    </xf>
    <xf numFmtId="49" fontId="28" fillId="18" borderId="14" xfId="28" applyNumberFormat="1" applyFont="1" applyFill="1" applyBorder="1" applyAlignment="1">
      <alignment horizontal="left" vertical="center" wrapText="1"/>
    </xf>
    <xf numFmtId="49" fontId="28" fillId="0" borderId="0" xfId="28" applyNumberFormat="1" applyFont="1" applyFill="1" applyBorder="1" applyAlignment="1">
      <alignment horizontal="left" vertical="center" wrapText="1"/>
    </xf>
    <xf numFmtId="49" fontId="28" fillId="0" borderId="14" xfId="28" applyNumberFormat="1" applyFont="1" applyFill="1" applyBorder="1" applyAlignment="1">
      <alignment horizontal="left" vertical="center" wrapText="1"/>
    </xf>
    <xf numFmtId="49" fontId="31" fillId="19" borderId="33" xfId="68" applyNumberFormat="1" applyFont="1" applyFill="1" applyBorder="1" applyAlignment="1">
      <alignment horizontal="left" vertical="center"/>
    </xf>
    <xf numFmtId="49" fontId="31" fillId="19" borderId="34" xfId="68" applyNumberFormat="1" applyFont="1" applyFill="1" applyBorder="1" applyAlignment="1">
      <alignment horizontal="left" vertical="center"/>
    </xf>
    <xf numFmtId="49" fontId="54" fillId="20" borderId="37" xfId="68" applyNumberFormat="1" applyFont="1" applyFill="1" applyBorder="1" applyAlignment="1">
      <alignment horizontal="left" vertical="center"/>
    </xf>
    <xf numFmtId="49" fontId="31" fillId="20" borderId="38" xfId="68" applyNumberFormat="1" applyFont="1" applyFill="1" applyBorder="1" applyAlignment="1">
      <alignment horizontal="left" vertical="center"/>
    </xf>
    <xf numFmtId="49" fontId="31" fillId="20" borderId="39" xfId="68" applyNumberFormat="1" applyFont="1" applyFill="1" applyBorder="1" applyAlignment="1">
      <alignment horizontal="left" vertical="center"/>
    </xf>
    <xf numFmtId="0" fontId="33" fillId="18" borderId="57" xfId="67" applyFont="1" applyFill="1" applyBorder="1" applyAlignment="1">
      <alignment horizontal="center" vertical="center"/>
    </xf>
    <xf numFmtId="0" fontId="2" fillId="18" borderId="47" xfId="67" applyFont="1" applyFill="1" applyBorder="1" applyAlignment="1">
      <alignment horizontal="center" vertical="center"/>
    </xf>
    <xf numFmtId="0" fontId="2" fillId="18" borderId="58" xfId="67" applyFont="1" applyFill="1" applyBorder="1" applyAlignment="1">
      <alignment horizontal="center" vertical="center"/>
    </xf>
    <xf numFmtId="0" fontId="2" fillId="18" borderId="48" xfId="67" applyFont="1" applyFill="1" applyBorder="1" applyAlignment="1">
      <alignment horizontal="center" vertical="center"/>
    </xf>
    <xf numFmtId="0" fontId="31" fillId="18" borderId="59" xfId="68" applyNumberFormat="1" applyFont="1" applyFill="1" applyBorder="1" applyAlignment="1">
      <alignment horizontal="center" vertical="center" wrapText="1"/>
    </xf>
    <xf numFmtId="0" fontId="31" fillId="18" borderId="60" xfId="68" applyNumberFormat="1" applyFont="1" applyFill="1" applyBorder="1" applyAlignment="1">
      <alignment horizontal="center" vertical="center" wrapText="1"/>
    </xf>
    <xf numFmtId="0" fontId="31" fillId="18" borderId="61" xfId="68" applyNumberFormat="1" applyFont="1" applyFill="1" applyBorder="1" applyAlignment="1">
      <alignment horizontal="center" vertical="center" wrapText="1"/>
    </xf>
    <xf numFmtId="0" fontId="31" fillId="18" borderId="15" xfId="68" applyNumberFormat="1" applyFont="1" applyFill="1" applyBorder="1" applyAlignment="1">
      <alignment horizontal="center" vertical="center" wrapText="1"/>
    </xf>
    <xf numFmtId="0" fontId="31" fillId="18" borderId="33" xfId="68" applyNumberFormat="1" applyFont="1" applyFill="1" applyBorder="1" applyAlignment="1">
      <alignment horizontal="center" vertical="center" wrapText="1"/>
    </xf>
    <xf numFmtId="0" fontId="31" fillId="18" borderId="34" xfId="68" applyNumberFormat="1" applyFont="1" applyFill="1" applyBorder="1" applyAlignment="1">
      <alignment horizontal="center" vertical="center" wrapText="1"/>
    </xf>
  </cellXfs>
  <cellStyles count="71">
    <cellStyle name="20% - Colore 1" xfId="1"/>
    <cellStyle name="20% - Colore 2" xfId="2"/>
    <cellStyle name="20% - Colore 2 2" xfId="50"/>
    <cellStyle name="20% - Colore 3" xfId="3"/>
    <cellStyle name="20% - Colore 4" xfId="4"/>
    <cellStyle name="20% - Colore 5" xfId="5"/>
    <cellStyle name="20% - Colore 6" xfId="6"/>
    <cellStyle name="40% - Colore 1" xfId="7"/>
    <cellStyle name="40% - Colore 2" xfId="8"/>
    <cellStyle name="40% - Colore 3" xfId="9"/>
    <cellStyle name="40% - Colore 4" xfId="10"/>
    <cellStyle name="40% - Colore 5" xfId="11"/>
    <cellStyle name="40% - Colore 6" xfId="12"/>
    <cellStyle name="60% - Colore 1" xfId="13"/>
    <cellStyle name="60% - Colore 2" xfId="14"/>
    <cellStyle name="60% - Colore 3" xfId="15"/>
    <cellStyle name="60% - Colore 4" xfId="16"/>
    <cellStyle name="60% - Colore 5" xfId="17"/>
    <cellStyle name="60% - Colore 6" xfId="18"/>
    <cellStyle name="Calcolo" xfId="19"/>
    <cellStyle name="Calcolo 2" xfId="51"/>
    <cellStyle name="Cella collegata" xfId="20"/>
    <cellStyle name="Cella da controllare" xfId="21"/>
    <cellStyle name="Cella da controllare 2" xfId="52"/>
    <cellStyle name="Colore 1" xfId="22"/>
    <cellStyle name="Colore 2" xfId="23"/>
    <cellStyle name="Colore 2 2" xfId="53"/>
    <cellStyle name="Colore 3" xfId="24"/>
    <cellStyle name="Colore 4" xfId="25"/>
    <cellStyle name="Colore 5" xfId="26"/>
    <cellStyle name="Colore 6" xfId="27"/>
    <cellStyle name="Comma [0]_Marilù (v.0.5)" xfId="28"/>
    <cellStyle name="Comma [0]_Marilù (v.0.5) 2" xfId="68"/>
    <cellStyle name="Comma 2" xfId="29"/>
    <cellStyle name="Euro" xfId="54"/>
    <cellStyle name="Migliaia" xfId="48" builtinId="3"/>
    <cellStyle name="Migliaia [0] 2" xfId="55"/>
    <cellStyle name="Migliaia [0]_Asl 6_Raccordo MONISANIT al 31 dicembre 2007 (v. FINALE del 30.05.2008)" xfId="30"/>
    <cellStyle name="Migliaia [0]_Asl 6_Raccordo MONISANIT al 31 dicembre 2007 (v. FINALE del 30.05.2008) 2" xfId="69"/>
    <cellStyle name="Migliaia 2" xfId="56"/>
    <cellStyle name="Migliaia 3" xfId="57"/>
    <cellStyle name="Migliaia_Asl 6_Raccordo MONISANIT al 31 dicembre 2007 (v. FINALE del 30.05.2008)" xfId="31"/>
    <cellStyle name="Migliaia_Asl 6_Raccordo MONISANIT al 31 dicembre 2007 (v. FINALE del 30.05.2008) 2" xfId="70"/>
    <cellStyle name="Neutrale" xfId="32"/>
    <cellStyle name="Normal 12" xfId="65"/>
    <cellStyle name="Normal 2" xfId="58"/>
    <cellStyle name="Normal_Sheet1" xfId="59"/>
    <cellStyle name="Normale" xfId="0" builtinId="0"/>
    <cellStyle name="Normale 2" xfId="60"/>
    <cellStyle name="Normale 3" xfId="61"/>
    <cellStyle name="Normale_Asl 6_Raccordo MONISANIT al 31 dicembre 2007 (v. FINALE del 30.05.2008)" xfId="33"/>
    <cellStyle name="Normale_Asl 6_Raccordo MONISANIT al 31 dicembre 2007 (v. FINALE del 30.05.2008) 2" xfId="67"/>
    <cellStyle name="Nota" xfId="34"/>
    <cellStyle name="Percent 2" xfId="35"/>
    <cellStyle name="Percent 3" xfId="36"/>
    <cellStyle name="Percent 3 2" xfId="49"/>
    <cellStyle name="Percentuale" xfId="66" builtinId="5"/>
    <cellStyle name="SAS FM Row drillable header" xfId="62"/>
    <cellStyle name="SAS FM Row header" xfId="63"/>
    <cellStyle name="Stile 1" xfId="64"/>
    <cellStyle name="Testo avviso" xfId="37"/>
    <cellStyle name="Testo descrittivo" xfId="38"/>
    <cellStyle name="Titolo" xfId="39"/>
    <cellStyle name="Titolo 1" xfId="40"/>
    <cellStyle name="Titolo 2" xfId="41"/>
    <cellStyle name="Titolo 3" xfId="42"/>
    <cellStyle name="Titolo 4" xfId="43"/>
    <cellStyle name="Titolo_Asl 6_Analisi al 31 dicembre 2008 (v. FINALE_A3 del 26.01.2009)" xfId="44"/>
    <cellStyle name="Totale" xfId="45"/>
    <cellStyle name="Valore non valido" xfId="46"/>
    <cellStyle name="Valore valido" xfId="47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UOVO%20MODELLO%20S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scodifica SP"/>
      <sheetName val="SP"/>
      <sheetName val="Nuovo Modello SP"/>
      <sheetName val="Nuovo Modello SP (NO ARR)"/>
      <sheetName val="Foglio2"/>
      <sheetName val="Foglio3"/>
    </sheetNames>
    <sheetDataSet>
      <sheetData sheetId="0"/>
      <sheetData sheetId="1"/>
      <sheetData sheetId="2">
        <row r="30">
          <cell r="C30" t="str">
            <v>AAZ999</v>
          </cell>
          <cell r="D30" t="str">
            <v>A) IMMOBILIZZAZIONI</v>
          </cell>
          <cell r="E30">
            <v>128747262</v>
          </cell>
        </row>
        <row r="31">
          <cell r="C31" t="str">
            <v>AAA000</v>
          </cell>
          <cell r="D31" t="str">
            <v>A.I) IMMOBILIZZAZIONI IMMATERIALI</v>
          </cell>
          <cell r="E31">
            <v>3202315</v>
          </cell>
        </row>
        <row r="32">
          <cell r="C32" t="str">
            <v>AAA010</v>
          </cell>
          <cell r="D32" t="str">
            <v>A.I.1) Costi di impianto e di ampliamento</v>
          </cell>
          <cell r="E32">
            <v>0</v>
          </cell>
        </row>
        <row r="33">
          <cell r="C33" t="str">
            <v>AAA020</v>
          </cell>
          <cell r="D33" t="str">
            <v>A.I.1.a) Costi di impianto e di ampliamento</v>
          </cell>
          <cell r="E33">
            <v>0</v>
          </cell>
        </row>
        <row r="34">
          <cell r="C34" t="str">
            <v>AAA030</v>
          </cell>
          <cell r="D34" t="str">
            <v>A.I.1.b) F.do Amm.to costi di impianto e di ampliamento</v>
          </cell>
          <cell r="E34">
            <v>0</v>
          </cell>
        </row>
        <row r="35">
          <cell r="C35" t="str">
            <v>AAA040</v>
          </cell>
          <cell r="D35" t="str">
            <v>A.I.2) Costi di ricerca e sviluppo</v>
          </cell>
          <cell r="E35">
            <v>0</v>
          </cell>
        </row>
        <row r="36">
          <cell r="C36" t="str">
            <v>AAA050</v>
          </cell>
          <cell r="D36" t="str">
            <v>A.I.2.a) Costi di ricerca e sviluppo</v>
          </cell>
          <cell r="E36">
            <v>0</v>
          </cell>
        </row>
        <row r="37">
          <cell r="C37" t="str">
            <v>AAA060</v>
          </cell>
          <cell r="D37" t="str">
            <v>A.I.2.b) F.do Amm.to costi di ricerca e sviluppo</v>
          </cell>
          <cell r="E37">
            <v>0</v>
          </cell>
        </row>
        <row r="38">
          <cell r="C38" t="str">
            <v>AAA070</v>
          </cell>
          <cell r="D38" t="str">
            <v>A.I.3) Diritti di brevetto e diritti di utilizzazione delle opere d'ingegno</v>
          </cell>
          <cell r="E38">
            <v>2928765</v>
          </cell>
        </row>
        <row r="39">
          <cell r="C39" t="str">
            <v>AAA080</v>
          </cell>
          <cell r="D39" t="str">
            <v>A.I.3.a) Diritti di brevetto e diritti di utilizzazione delle opere d'ingegno - derivanti dall'attività di ricerca</v>
          </cell>
          <cell r="E39">
            <v>0</v>
          </cell>
        </row>
        <row r="40">
          <cell r="C40" t="str">
            <v>AAA090</v>
          </cell>
          <cell r="D40" t="str">
            <v>A.I.3.b) F.do Amm.to diritti di brevetto e diritti di utilizzazione delle opere d'ingegno - derivanti dall'attività di ricerca</v>
          </cell>
          <cell r="E40">
            <v>0</v>
          </cell>
        </row>
        <row r="41">
          <cell r="C41" t="str">
            <v>AAA100</v>
          </cell>
          <cell r="D41" t="str">
            <v>A.I.3.c) Diritti di brevetto e diritti di utilizzazione delle opere d'ingegno - altri</v>
          </cell>
          <cell r="E41">
            <v>3841689</v>
          </cell>
        </row>
        <row r="42">
          <cell r="C42" t="str">
            <v>AAA110</v>
          </cell>
          <cell r="D42" t="str">
            <v>A.I.3.d) F.do Amm.to diritti di brevetto e diritti di utilizzazione delle opere d'ingegno - altri</v>
          </cell>
          <cell r="E42">
            <v>912924</v>
          </cell>
        </row>
        <row r="43">
          <cell r="C43" t="str">
            <v>AAA120</v>
          </cell>
          <cell r="D43" t="str">
            <v>A.I.4) Immobilizzazioni immateriali in corso e acconti</v>
          </cell>
          <cell r="E43">
            <v>0</v>
          </cell>
        </row>
        <row r="44">
          <cell r="C44" t="str">
            <v>AAA130</v>
          </cell>
          <cell r="D44" t="str">
            <v>A.I.5) Altre immobilizzazioni immateriali</v>
          </cell>
          <cell r="E44">
            <v>273550</v>
          </cell>
        </row>
        <row r="45">
          <cell r="C45" t="str">
            <v>AAA140</v>
          </cell>
          <cell r="D45" t="str">
            <v>A.I.5.a) Concessioni, licenze, marchi e diritti simili</v>
          </cell>
          <cell r="E45">
            <v>0</v>
          </cell>
        </row>
        <row r="46">
          <cell r="C46" t="str">
            <v>AAA150</v>
          </cell>
          <cell r="D46" t="str">
            <v>A.I.5.b) F.do Amm.to concessioni, licenze, marchi e diritti simili</v>
          </cell>
          <cell r="E46">
            <v>0</v>
          </cell>
        </row>
        <row r="47">
          <cell r="C47" t="str">
            <v>AAA160</v>
          </cell>
          <cell r="D47" t="str">
            <v>A.I.5.c) Migliorie su beni di terzi</v>
          </cell>
          <cell r="E47">
            <v>470903</v>
          </cell>
        </row>
        <row r="48">
          <cell r="C48" t="str">
            <v>AAA170</v>
          </cell>
          <cell r="D48" t="str">
            <v>A.I.5.d) F.do Amm.to migliorie su beni di terzi</v>
          </cell>
          <cell r="E48">
            <v>197353</v>
          </cell>
        </row>
        <row r="49">
          <cell r="C49" t="str">
            <v>AAA180</v>
          </cell>
          <cell r="D49" t="str">
            <v>A.I.5.e) Pubblicità</v>
          </cell>
          <cell r="E49">
            <v>0</v>
          </cell>
        </row>
        <row r="50">
          <cell r="C50" t="str">
            <v>AAA190</v>
          </cell>
          <cell r="D50" t="str">
            <v>A.I.5.f) F.do Amm.to pubblicità</v>
          </cell>
          <cell r="E50">
            <v>0</v>
          </cell>
        </row>
        <row r="51">
          <cell r="C51" t="str">
            <v>AAA200</v>
          </cell>
          <cell r="D51" t="str">
            <v>A.I.5.g) Altre immobilizzazioni immateriali</v>
          </cell>
          <cell r="E51">
            <v>0</v>
          </cell>
        </row>
        <row r="52">
          <cell r="C52" t="str">
            <v>AAA210</v>
          </cell>
          <cell r="D52" t="str">
            <v>A.I.5.h) F.do Amm.to altre immobilizzazioni immateriali</v>
          </cell>
          <cell r="E52">
            <v>0</v>
          </cell>
        </row>
        <row r="53">
          <cell r="C53" t="str">
            <v>AAA220</v>
          </cell>
          <cell r="D53" t="str">
            <v>A.I.6) Fondo Svalutazione immobilizzazioni immateriali</v>
          </cell>
          <cell r="E53">
            <v>0</v>
          </cell>
        </row>
        <row r="54">
          <cell r="C54" t="str">
            <v>AAA230</v>
          </cell>
          <cell r="D54" t="str">
            <v>A.I.6.a) F.do Svalut. Costi di impianto e di ampliamento</v>
          </cell>
          <cell r="E54">
            <v>0</v>
          </cell>
        </row>
        <row r="55">
          <cell r="C55" t="str">
            <v>AAA240</v>
          </cell>
          <cell r="D55" t="str">
            <v>A.I.6.b) F.do Svalut. Costi di ricerca e sviluppo</v>
          </cell>
          <cell r="E55">
            <v>0</v>
          </cell>
        </row>
        <row r="56">
          <cell r="C56" t="str">
            <v>AAA250</v>
          </cell>
          <cell r="D56" t="str">
            <v>A.I.6.c) F.do Svalut. Diritti di brevetto e diritti di utilizzazione delle opere d'ingegno</v>
          </cell>
          <cell r="E56">
            <v>0</v>
          </cell>
        </row>
        <row r="57">
          <cell r="C57" t="str">
            <v>AAA260</v>
          </cell>
          <cell r="D57" t="str">
            <v>A.I.6.d) F.do Svalut. Altre immobilizzazioni immateriali</v>
          </cell>
          <cell r="E57">
            <v>0</v>
          </cell>
        </row>
        <row r="58">
          <cell r="C58" t="str">
            <v>AAA270</v>
          </cell>
          <cell r="D58" t="str">
            <v>A.II)IMMOBILIZZAZIONI MATERIALI</v>
          </cell>
          <cell r="E58">
            <v>125544682</v>
          </cell>
        </row>
        <row r="59">
          <cell r="C59" t="str">
            <v>AAA280</v>
          </cell>
          <cell r="D59" t="str">
            <v>A.II.1) Terreni</v>
          </cell>
          <cell r="E59">
            <v>1871317</v>
          </cell>
        </row>
        <row r="60">
          <cell r="C60" t="str">
            <v>AAA290</v>
          </cell>
          <cell r="D60" t="str">
            <v>A.II.1.a) Terreni disponibili</v>
          </cell>
          <cell r="E60">
            <v>186658</v>
          </cell>
        </row>
        <row r="61">
          <cell r="C61" t="str">
            <v>AAA300</v>
          </cell>
          <cell r="D61" t="str">
            <v>A.II.1.b) Terreni indisponibili</v>
          </cell>
          <cell r="E61">
            <v>1684659</v>
          </cell>
        </row>
        <row r="62">
          <cell r="C62" t="str">
            <v>AAA310</v>
          </cell>
          <cell r="D62" t="str">
            <v>A.II.2) Fabbricati</v>
          </cell>
          <cell r="E62">
            <v>75531022</v>
          </cell>
        </row>
        <row r="63">
          <cell r="C63" t="str">
            <v>AAA320</v>
          </cell>
          <cell r="D63" t="str">
            <v>A.II.2.a) Fabbricati non strumentali (disponibili)</v>
          </cell>
          <cell r="E63">
            <v>480922</v>
          </cell>
        </row>
        <row r="64">
          <cell r="C64" t="str">
            <v>AAA330</v>
          </cell>
          <cell r="D64" t="str">
            <v>A.II.2.a.1) Fabbricati non strumentali (disponibili)</v>
          </cell>
          <cell r="E64">
            <v>1844415</v>
          </cell>
        </row>
        <row r="65">
          <cell r="C65" t="str">
            <v>AAA340</v>
          </cell>
          <cell r="D65" t="str">
            <v>A.II.2.a.2) F.do Amm.to Fabbricati non strumentali (disponibili)</v>
          </cell>
          <cell r="E65">
            <v>1363493</v>
          </cell>
        </row>
        <row r="66">
          <cell r="C66" t="str">
            <v>AAA350</v>
          </cell>
          <cell r="D66" t="str">
            <v>A.II.2.b) Fabbricati strumentali (indisponibili)</v>
          </cell>
          <cell r="E66">
            <v>75050100</v>
          </cell>
        </row>
        <row r="67">
          <cell r="C67" t="str">
            <v>AAA360</v>
          </cell>
          <cell r="D67" t="str">
            <v>A.II.2.b.1) Fabbricati strumentali (indisponibili)</v>
          </cell>
          <cell r="E67">
            <v>182258749</v>
          </cell>
        </row>
        <row r="68">
          <cell r="C68" t="str">
            <v>AAA370</v>
          </cell>
          <cell r="D68" t="str">
            <v>A.II.2.b.2) F.do Amm.to Fabbricati strumentali (indisponibili)</v>
          </cell>
          <cell r="E68">
            <v>107208649</v>
          </cell>
        </row>
        <row r="69">
          <cell r="C69" t="str">
            <v>AAA380</v>
          </cell>
          <cell r="D69" t="str">
            <v>A.II.3) Impianti e macchinari</v>
          </cell>
          <cell r="E69">
            <v>2748728</v>
          </cell>
        </row>
        <row r="70">
          <cell r="C70" t="str">
            <v>AAA390</v>
          </cell>
          <cell r="D70" t="str">
            <v>A.II.3.a) Impianti e macchinari</v>
          </cell>
          <cell r="E70">
            <v>10462353</v>
          </cell>
        </row>
        <row r="71">
          <cell r="C71" t="str">
            <v>AAA400</v>
          </cell>
          <cell r="D71" t="str">
            <v>A.II.3.b) F.do Amm.to Impianti e macchinari</v>
          </cell>
          <cell r="E71">
            <v>7713625</v>
          </cell>
        </row>
        <row r="72">
          <cell r="C72" t="str">
            <v>AAA410</v>
          </cell>
          <cell r="D72" t="str">
            <v>A.II.4) Attrezzature sanitarie e scientifiche</v>
          </cell>
          <cell r="E72">
            <v>5147047</v>
          </cell>
        </row>
        <row r="73">
          <cell r="C73" t="str">
            <v>AAA420</v>
          </cell>
          <cell r="D73" t="str">
            <v>A.II.4.a) Attrezzature sanitarie e scientifiche</v>
          </cell>
          <cell r="E73">
            <v>50663099</v>
          </cell>
        </row>
        <row r="74">
          <cell r="C74" t="str">
            <v>AAA430</v>
          </cell>
          <cell r="D74" t="str">
            <v>A.II.4.b) F.do Amm.to Attrezzature sanitarie e scientifiche</v>
          </cell>
          <cell r="E74">
            <v>45516052</v>
          </cell>
        </row>
        <row r="75">
          <cell r="C75" t="str">
            <v>AAA440</v>
          </cell>
          <cell r="D75" t="str">
            <v>A.II.5) Mobili e arredi</v>
          </cell>
          <cell r="E75">
            <v>689722</v>
          </cell>
        </row>
        <row r="76">
          <cell r="C76" t="str">
            <v>AAA450</v>
          </cell>
          <cell r="D76" t="str">
            <v>A.II.5.a) Mobili e arredi</v>
          </cell>
          <cell r="E76">
            <v>7030819</v>
          </cell>
        </row>
        <row r="77">
          <cell r="C77" t="str">
            <v>AAA460</v>
          </cell>
          <cell r="D77" t="str">
            <v>A.II.5.b) F.do Amm.to Mobili e arredi</v>
          </cell>
          <cell r="E77">
            <v>6341097</v>
          </cell>
        </row>
        <row r="78">
          <cell r="C78" t="str">
            <v>AAA470</v>
          </cell>
          <cell r="D78" t="str">
            <v>A.II.6) Automezzi</v>
          </cell>
          <cell r="E78">
            <v>225507</v>
          </cell>
        </row>
        <row r="79">
          <cell r="C79" t="str">
            <v>AAA480</v>
          </cell>
          <cell r="D79" t="str">
            <v>A.II.6.a) Automezzi</v>
          </cell>
          <cell r="E79">
            <v>402817</v>
          </cell>
        </row>
        <row r="80">
          <cell r="C80" t="str">
            <v>AAA490</v>
          </cell>
          <cell r="D80" t="str">
            <v>A.II.6.b) F.do Amm.to Automezzi</v>
          </cell>
          <cell r="E80">
            <v>177310</v>
          </cell>
        </row>
        <row r="81">
          <cell r="C81" t="str">
            <v>AAA500</v>
          </cell>
          <cell r="D81" t="str">
            <v>A.II.7) Oggetti d'arte</v>
          </cell>
          <cell r="E81">
            <v>139049</v>
          </cell>
        </row>
        <row r="82">
          <cell r="C82" t="str">
            <v>AAA510</v>
          </cell>
          <cell r="D82" t="str">
            <v>A.II.8) Altre immobilizzazioni materiali</v>
          </cell>
          <cell r="E82">
            <v>74005</v>
          </cell>
        </row>
        <row r="83">
          <cell r="C83" t="str">
            <v>AAA520</v>
          </cell>
          <cell r="D83" t="str">
            <v>A.II.8.a) Altre immobilizzazioni materiali</v>
          </cell>
          <cell r="E83">
            <v>1403428</v>
          </cell>
        </row>
        <row r="84">
          <cell r="C84" t="str">
            <v>AAA530</v>
          </cell>
          <cell r="D84" t="str">
            <v>A.II.8.b) F.do Amm.to Altre immobilizzazioni materiali</v>
          </cell>
          <cell r="E84">
            <v>1329423</v>
          </cell>
        </row>
        <row r="85">
          <cell r="C85" t="str">
            <v>AAA540</v>
          </cell>
          <cell r="D85" t="str">
            <v>A.II.9) Immobilizzazioni materiali in corso e acconti</v>
          </cell>
          <cell r="E85">
            <v>39118285</v>
          </cell>
        </row>
        <row r="86">
          <cell r="C86" t="str">
            <v>AAA550</v>
          </cell>
          <cell r="D86" t="str">
            <v>A.II.10) Fondo Svalutazione immobilizzazioni materiali</v>
          </cell>
          <cell r="E86">
            <v>0</v>
          </cell>
        </row>
        <row r="87">
          <cell r="C87" t="str">
            <v>AAA560</v>
          </cell>
          <cell r="D87" t="str">
            <v>A.II.10.a) F.do Svalut. Terreni</v>
          </cell>
          <cell r="E87">
            <v>0</v>
          </cell>
        </row>
        <row r="88">
          <cell r="C88" t="str">
            <v>AAA570</v>
          </cell>
          <cell r="D88" t="str">
            <v>A.II.10.b) F.do Svalut. Fabbricati</v>
          </cell>
          <cell r="E88">
            <v>0</v>
          </cell>
        </row>
        <row r="89">
          <cell r="C89" t="str">
            <v>AAA580</v>
          </cell>
          <cell r="D89" t="str">
            <v>A.II.10.c) F.do Svalut. Impianti e macchinari</v>
          </cell>
          <cell r="E89">
            <v>0</v>
          </cell>
        </row>
        <row r="90">
          <cell r="C90" t="str">
            <v>AAA590</v>
          </cell>
          <cell r="D90" t="str">
            <v>A.II.10.d) F.do Svalut. Attrezzature sanitarie e scientifiche</v>
          </cell>
          <cell r="E90">
            <v>0</v>
          </cell>
        </row>
        <row r="91">
          <cell r="C91" t="str">
            <v>AAA600</v>
          </cell>
          <cell r="D91" t="str">
            <v>A.II.10.e) F.do Svalut. Mobili e arredi</v>
          </cell>
          <cell r="E91">
            <v>0</v>
          </cell>
        </row>
        <row r="92">
          <cell r="C92" t="str">
            <v>AAA610</v>
          </cell>
          <cell r="D92" t="str">
            <v>A.II.10.f) F.do Svalut. Automezzi</v>
          </cell>
          <cell r="E92">
            <v>0</v>
          </cell>
        </row>
        <row r="93">
          <cell r="C93" t="str">
            <v>AAA620</v>
          </cell>
          <cell r="D93" t="str">
            <v>A.II.10.g) F.do Svalut. Oggetti d'arte</v>
          </cell>
          <cell r="E93">
            <v>0</v>
          </cell>
        </row>
        <row r="94">
          <cell r="C94" t="str">
            <v>AAA630</v>
          </cell>
          <cell r="D94" t="str">
            <v>A.II.10.h) F.do Svalut. Altre immobilizzazioni materiali</v>
          </cell>
          <cell r="E94">
            <v>0</v>
          </cell>
        </row>
        <row r="95">
          <cell r="C95" t="str">
            <v>AAA640</v>
          </cell>
          <cell r="D95" t="str">
            <v>A.III)IMMOBILIZZAZIONI FINANZIARIE</v>
          </cell>
          <cell r="E95">
            <v>265</v>
          </cell>
        </row>
        <row r="96">
          <cell r="C96" t="str">
            <v>AAA650</v>
          </cell>
          <cell r="D96" t="str">
            <v>A.III.1) Crediti finanziari</v>
          </cell>
          <cell r="E96">
            <v>0</v>
          </cell>
        </row>
        <row r="97">
          <cell r="C97" t="str">
            <v>AAA660</v>
          </cell>
          <cell r="D97" t="str">
            <v>A.III.1.a) Crediti finanziari v/Stato</v>
          </cell>
          <cell r="E97">
            <v>0</v>
          </cell>
        </row>
        <row r="98">
          <cell r="C98" t="str">
            <v>AAA670</v>
          </cell>
          <cell r="D98" t="str">
            <v>A.III.1.b) Crediti finanziari v/Regione</v>
          </cell>
          <cell r="E98">
            <v>0</v>
          </cell>
        </row>
        <row r="99">
          <cell r="C99" t="str">
            <v>AAA680</v>
          </cell>
          <cell r="D99" t="str">
            <v>A.III.1.c) Crediti finanziari v/partecipate</v>
          </cell>
          <cell r="E99">
            <v>0</v>
          </cell>
        </row>
        <row r="100">
          <cell r="C100" t="str">
            <v>AAA690</v>
          </cell>
          <cell r="D100" t="str">
            <v>A.III.1.d) Crediti finanziari v/altri</v>
          </cell>
          <cell r="E100">
            <v>0</v>
          </cell>
        </row>
        <row r="101">
          <cell r="C101" t="str">
            <v>AAA700</v>
          </cell>
          <cell r="D101" t="str">
            <v>A.III.2) Titoli</v>
          </cell>
          <cell r="E101">
            <v>265</v>
          </cell>
        </row>
        <row r="102">
          <cell r="C102" t="str">
            <v>AAA710</v>
          </cell>
          <cell r="D102" t="str">
            <v>A.III.2.a) Partecipazioni</v>
          </cell>
          <cell r="E102">
            <v>265</v>
          </cell>
        </row>
        <row r="103">
          <cell r="C103" t="str">
            <v>AAA720</v>
          </cell>
          <cell r="D103" t="str">
            <v>A.III.2.b) Altri titoli</v>
          </cell>
          <cell r="E103">
            <v>0</v>
          </cell>
        </row>
        <row r="104">
          <cell r="C104" t="str">
            <v>AAA730</v>
          </cell>
          <cell r="D104" t="str">
            <v>A.III.2.b.1) Titoli di Stato</v>
          </cell>
          <cell r="E104">
            <v>0</v>
          </cell>
        </row>
        <row r="105">
          <cell r="C105" t="str">
            <v>AAA740</v>
          </cell>
          <cell r="D105" t="str">
            <v>A.III.2.b.2) Altre Obbligazioni</v>
          </cell>
          <cell r="E105">
            <v>0</v>
          </cell>
        </row>
        <row r="106">
          <cell r="C106" t="str">
            <v>AAA750</v>
          </cell>
          <cell r="D106" t="str">
            <v>A.III.2.b.3) Titoli azionari quotati in Borsa</v>
          </cell>
          <cell r="E106">
            <v>0</v>
          </cell>
        </row>
        <row r="107">
          <cell r="C107" t="str">
            <v>AAA760</v>
          </cell>
          <cell r="D107" t="str">
            <v>A.III.2.b.4) Titoli diversi</v>
          </cell>
          <cell r="E107">
            <v>0</v>
          </cell>
        </row>
        <row r="108">
          <cell r="C108" t="str">
            <v>ABZ999</v>
          </cell>
          <cell r="D108" t="str">
            <v>B) ATTIVO CIRCOLANTE</v>
          </cell>
          <cell r="E108">
            <v>249413896</v>
          </cell>
        </row>
        <row r="109">
          <cell r="C109" t="str">
            <v>ABA000</v>
          </cell>
          <cell r="D109" t="str">
            <v>B.I) RIMANENZE</v>
          </cell>
          <cell r="E109">
            <v>13735041</v>
          </cell>
        </row>
        <row r="110">
          <cell r="C110" t="str">
            <v>ABA010</v>
          </cell>
          <cell r="D110" t="str">
            <v>B.I.1) Rimanenze beni sanitari</v>
          </cell>
          <cell r="E110">
            <v>13446111</v>
          </cell>
        </row>
        <row r="111">
          <cell r="C111" t="str">
            <v>ABA020</v>
          </cell>
          <cell r="D111" t="str">
            <v>B.I.1.a) Prodotti farmaceutici ed emoderivati</v>
          </cell>
          <cell r="E111">
            <v>8432416</v>
          </cell>
        </row>
        <row r="112">
          <cell r="C112" t="str">
            <v>ABA030</v>
          </cell>
          <cell r="D112" t="str">
            <v>B.I.1.b) Sangue ed emocomponenti</v>
          </cell>
          <cell r="E112">
            <v>0</v>
          </cell>
        </row>
        <row r="113">
          <cell r="C113" t="str">
            <v>ABA040</v>
          </cell>
          <cell r="D113" t="str">
            <v>B.I.1.c) Dispositivi medici</v>
          </cell>
          <cell r="E113">
            <v>3880340</v>
          </cell>
        </row>
        <row r="114">
          <cell r="C114" t="str">
            <v>ABA050</v>
          </cell>
          <cell r="D114" t="str">
            <v>B.I.1.d) Prodotti dietetici</v>
          </cell>
          <cell r="E114">
            <v>15523</v>
          </cell>
        </row>
        <row r="115">
          <cell r="C115" t="str">
            <v>ABA060</v>
          </cell>
          <cell r="D115" t="str">
            <v>B.I.1.e) Materiali per la profilassi (vaccini)</v>
          </cell>
          <cell r="E115">
            <v>484592</v>
          </cell>
        </row>
        <row r="116">
          <cell r="C116" t="str">
            <v>ABA070</v>
          </cell>
          <cell r="D116" t="str">
            <v>B.I.1.f) Prodotti chimici</v>
          </cell>
          <cell r="E116">
            <v>6022</v>
          </cell>
        </row>
        <row r="117">
          <cell r="C117" t="str">
            <v>ABA080</v>
          </cell>
          <cell r="D117" t="str">
            <v>B.I.1.g) Materiali e prodotti per uso veterinario</v>
          </cell>
          <cell r="E117">
            <v>912</v>
          </cell>
        </row>
        <row r="118">
          <cell r="C118" t="str">
            <v>ABA090</v>
          </cell>
          <cell r="D118" t="str">
            <v>B.I.1.h) Altri beni e prodotti sanitari</v>
          </cell>
          <cell r="E118">
            <v>626306</v>
          </cell>
        </row>
        <row r="119">
          <cell r="C119" t="str">
            <v>ABA100</v>
          </cell>
          <cell r="D119" t="str">
            <v>B.I.1.i) Acconti per acquisto di beni e prodotti sanitari</v>
          </cell>
          <cell r="E119">
            <v>0</v>
          </cell>
        </row>
        <row r="120">
          <cell r="C120" t="str">
            <v>ABA110</v>
          </cell>
          <cell r="D120" t="str">
            <v>B.I.2) Rimanenze beni non sanitari</v>
          </cell>
          <cell r="E120">
            <v>288930</v>
          </cell>
        </row>
        <row r="121">
          <cell r="C121" t="str">
            <v>ABA120</v>
          </cell>
          <cell r="D121" t="str">
            <v>B.I.2.a) Prodotti alimentari</v>
          </cell>
          <cell r="E121">
            <v>0</v>
          </cell>
        </row>
        <row r="122">
          <cell r="C122" t="str">
            <v>ABA130</v>
          </cell>
          <cell r="D122" t="str">
            <v>B.I.2.b) Materiali di guardaroba, di pulizia, e di convivenza in genere</v>
          </cell>
          <cell r="E122">
            <v>173635</v>
          </cell>
        </row>
        <row r="123">
          <cell r="C123" t="str">
            <v>ABA140</v>
          </cell>
          <cell r="D123" t="str">
            <v>B.I.2.c) Combustibili, carburanti e lubrificanti</v>
          </cell>
          <cell r="E123">
            <v>0</v>
          </cell>
        </row>
        <row r="124">
          <cell r="C124" t="str">
            <v>ABA150</v>
          </cell>
          <cell r="D124" t="str">
            <v>B.I.2.d) Supporti informatici e cancelleria</v>
          </cell>
          <cell r="E124">
            <v>109661</v>
          </cell>
        </row>
        <row r="125">
          <cell r="C125" t="str">
            <v>ABA160</v>
          </cell>
          <cell r="D125" t="str">
            <v>B.I.2.e) Materiale per la manutenzione</v>
          </cell>
          <cell r="E125">
            <v>5634</v>
          </cell>
        </row>
        <row r="126">
          <cell r="C126" t="str">
            <v>ABA170</v>
          </cell>
          <cell r="D126" t="str">
            <v>B.I.2.f) Altri beni e prodotti non sanitari</v>
          </cell>
          <cell r="E126">
            <v>0</v>
          </cell>
        </row>
        <row r="127">
          <cell r="C127" t="str">
            <v>ABA180</v>
          </cell>
          <cell r="D127" t="str">
            <v>B.I.2.g) Acconti per acquisto di beni e prodotti non sanitari</v>
          </cell>
          <cell r="E127">
            <v>0</v>
          </cell>
        </row>
        <row r="128">
          <cell r="C128" t="str">
            <v>ABA190</v>
          </cell>
          <cell r="D128" t="str">
            <v xml:space="preserve">B.II) CREDITI </v>
          </cell>
          <cell r="E128">
            <v>235613463</v>
          </cell>
        </row>
        <row r="129">
          <cell r="C129" t="str">
            <v>ABA200</v>
          </cell>
          <cell r="D129" t="str">
            <v>B.II.1) Crediti v/Stato</v>
          </cell>
          <cell r="E129">
            <v>1267334</v>
          </cell>
        </row>
        <row r="130">
          <cell r="C130" t="str">
            <v>ABA201</v>
          </cell>
          <cell r="D130" t="str">
            <v>B.II.1.a) Crediti v/Stato per spesa corrente - FSN indistinto</v>
          </cell>
          <cell r="E130">
            <v>0</v>
          </cell>
        </row>
        <row r="131">
          <cell r="C131" t="str">
            <v>ABA220</v>
          </cell>
          <cell r="D131" t="str">
            <v>B.II.1.b) Crediti v/Stato per spesa corrente - FSN vincolato</v>
          </cell>
          <cell r="E131">
            <v>0</v>
          </cell>
        </row>
        <row r="132">
          <cell r="C132" t="str">
            <v>ABA230</v>
          </cell>
          <cell r="D132" t="str">
            <v>B.II.1.c) Crediti v/Stato per mobilità attiva extraregionale</v>
          </cell>
          <cell r="E132">
            <v>0</v>
          </cell>
        </row>
        <row r="133">
          <cell r="C133" t="str">
            <v>ABA240</v>
          </cell>
          <cell r="D133" t="str">
            <v>B.II.1.d) Crediti v/Stato per mobilità attiva internazionale</v>
          </cell>
          <cell r="E133">
            <v>0</v>
          </cell>
        </row>
        <row r="134">
          <cell r="C134" t="str">
            <v>ABA250</v>
          </cell>
          <cell r="D134" t="str">
            <v>B.II.1.e) Crediti v/Stato per acconto quota fabbisogno sanitario regionale standard</v>
          </cell>
          <cell r="E134">
            <v>0</v>
          </cell>
        </row>
        <row r="135">
          <cell r="C135" t="str">
            <v>ABA260</v>
          </cell>
          <cell r="D135" t="str">
            <v>B.II.1.f) Crediti v/Stato per finanziamento sanitario aggiuntivo corrente</v>
          </cell>
          <cell r="E135">
            <v>0</v>
          </cell>
        </row>
        <row r="136">
          <cell r="C136" t="str">
            <v>ABA270</v>
          </cell>
          <cell r="D136" t="str">
            <v>B.II.1.g) Crediti v/Stato per spesa corrente - altro</v>
          </cell>
          <cell r="E136">
            <v>1260810</v>
          </cell>
        </row>
        <row r="137">
          <cell r="C137" t="str">
            <v>ABA271</v>
          </cell>
          <cell r="D137" t="str">
            <v>B.II.1.h) Crediti v/Stato per spesa corrente per STP (ex D.lgs. 286/98)</v>
          </cell>
          <cell r="E137">
            <v>0</v>
          </cell>
        </row>
        <row r="138">
          <cell r="C138" t="str">
            <v>ABA280</v>
          </cell>
          <cell r="D138" t="str">
            <v>B.II.1.i) Crediti v/Stato per finanziamenti per investimenti</v>
          </cell>
          <cell r="E138">
            <v>0</v>
          </cell>
        </row>
        <row r="139">
          <cell r="C139" t="str">
            <v>ABA290</v>
          </cell>
          <cell r="D139" t="str">
            <v>B.II.1.j) Crediti v/Stato per ricerca</v>
          </cell>
          <cell r="E139">
            <v>6524</v>
          </cell>
        </row>
        <row r="140">
          <cell r="C140" t="str">
            <v>ABA300</v>
          </cell>
          <cell r="D140" t="str">
            <v>B.II.1.j.1) Crediti v/Stato per ricerca corrente - Ministero della Salute</v>
          </cell>
          <cell r="E140">
            <v>0</v>
          </cell>
        </row>
        <row r="141">
          <cell r="C141" t="str">
            <v>ABA310</v>
          </cell>
          <cell r="D141" t="str">
            <v>B.II.1.j.2) Crediti v/Stato per ricerca finalizzata - Ministero della Salute</v>
          </cell>
          <cell r="E141">
            <v>6524</v>
          </cell>
        </row>
        <row r="142">
          <cell r="C142" t="str">
            <v>ABA320</v>
          </cell>
          <cell r="D142" t="str">
            <v xml:space="preserve">B.II.1.j.3) Crediti v/Stato per ricerca - altre Amministrazioni centrali </v>
          </cell>
          <cell r="E142">
            <v>0</v>
          </cell>
        </row>
        <row r="143">
          <cell r="C143" t="str">
            <v>ABA330</v>
          </cell>
          <cell r="D143" t="str">
            <v>B.II.1.j.4) Crediti v/Stato per ricerca - finanziamenti per investimenti</v>
          </cell>
          <cell r="E143">
            <v>0</v>
          </cell>
        </row>
        <row r="144">
          <cell r="C144" t="str">
            <v>ABA340</v>
          </cell>
          <cell r="D144" t="str">
            <v>B.II.1.k) Crediti v/prefetture</v>
          </cell>
          <cell r="E144">
            <v>0</v>
          </cell>
        </row>
        <row r="145">
          <cell r="C145" t="str">
            <v>ABA350</v>
          </cell>
          <cell r="D145" t="str">
            <v>B.II.2) Crediti v/Regione o Provincia Autonoma</v>
          </cell>
          <cell r="E145">
            <v>217561218</v>
          </cell>
        </row>
        <row r="146">
          <cell r="C146" t="str">
            <v>ABA360</v>
          </cell>
          <cell r="D146" t="str">
            <v>B.II.2.a) Crediti v/Regione o Provincia Autonoma per spesa corrente</v>
          </cell>
          <cell r="E146">
            <v>59672327</v>
          </cell>
        </row>
        <row r="147">
          <cell r="C147" t="str">
            <v>ABA390</v>
          </cell>
          <cell r="D147" t="str">
            <v>B.II.2.a.1) Crediti v/Regione o Provincia Autonoma per quota FSR</v>
          </cell>
          <cell r="E147">
            <v>49813232</v>
          </cell>
        </row>
        <row r="148">
          <cell r="C148" t="str">
            <v>ABA400</v>
          </cell>
          <cell r="D148" t="str">
            <v>B.II.2.a.2) Crediti v/Regione o Provincia Autonoma per mobilità attiva intraregionale</v>
          </cell>
          <cell r="E148">
            <v>0</v>
          </cell>
        </row>
        <row r="149">
          <cell r="C149" t="str">
            <v>ABA410</v>
          </cell>
          <cell r="D149" t="str">
            <v>B.II.2.a.3) Crediti v/Regione o Provincia Autonoma per mobilità attiva extraregionale</v>
          </cell>
          <cell r="E149">
            <v>0</v>
          </cell>
        </row>
        <row r="150">
          <cell r="C150" t="str">
            <v>ABA420</v>
          </cell>
          <cell r="D150" t="str">
            <v>B.II.2.a.4) Crediti v/Regione o Provincia Autonoma per acconto quota FSR</v>
          </cell>
          <cell r="E150">
            <v>0</v>
          </cell>
        </row>
        <row r="151">
          <cell r="C151" t="str">
            <v>ABA430</v>
          </cell>
          <cell r="D151" t="str">
            <v>B.II.2.a.5) Crediti v/Regione o Provincia Autonoma per finanziamento sanitario aggiuntivo corrente LEA</v>
          </cell>
          <cell r="E151">
            <v>1813332</v>
          </cell>
        </row>
        <row r="152">
          <cell r="C152" t="str">
            <v>ABA440</v>
          </cell>
          <cell r="D152" t="str">
            <v>B.II.2.a.6) Crediti v/Regione o Provincia Autonoma per finanziamento sanitario aggiuntivo corrente extra LEA</v>
          </cell>
          <cell r="E152">
            <v>259440</v>
          </cell>
        </row>
        <row r="153">
          <cell r="C153" t="str">
            <v>ABA450</v>
          </cell>
          <cell r="D153" t="str">
            <v>B.II.2.a.7) Crediti v/Regione o Provincia Autonoma per spesa corrente - altro</v>
          </cell>
          <cell r="E153">
            <v>7786323</v>
          </cell>
        </row>
        <row r="154">
          <cell r="C154" t="str">
            <v>ABA451</v>
          </cell>
          <cell r="D154" t="str">
            <v>B.II.2.a.8) Crediti v/Regione o Provincia Autonoma per spesa corrente - STP (ex D.lgs. 286/98)</v>
          </cell>
          <cell r="E154">
            <v>0</v>
          </cell>
        </row>
        <row r="155">
          <cell r="C155" t="str">
            <v>ABA460</v>
          </cell>
          <cell r="D155" t="str">
            <v>B.II.2.a.9) Crediti v/Regione o Provincia Autonoma per ricerca</v>
          </cell>
          <cell r="E155">
            <v>0</v>
          </cell>
        </row>
        <row r="156">
          <cell r="C156" t="str">
            <v>ABA461</v>
          </cell>
          <cell r="D156" t="str">
            <v>B.II.2.a.10) Crediti v/Regione o Provincia Autonoma per mobilità attiva internazionale</v>
          </cell>
          <cell r="E156">
            <v>0</v>
          </cell>
        </row>
        <row r="157">
          <cell r="C157" t="str">
            <v>ABA470</v>
          </cell>
          <cell r="D157" t="str">
            <v>B.II.2.b) Crediti v/Regione o Provincia Autonoma per versamenti a patrimonio netto</v>
          </cell>
          <cell r="E157">
            <v>157888891</v>
          </cell>
        </row>
        <row r="158">
          <cell r="C158" t="str">
            <v>ABA480</v>
          </cell>
          <cell r="D158" t="str">
            <v>B.II.2.b.1) Crediti v/Regione o Provincia Autonoma per finanziamenti per investimenti</v>
          </cell>
          <cell r="E158">
            <v>157888891</v>
          </cell>
        </row>
        <row r="159">
          <cell r="C159" t="str">
            <v>ABA490</v>
          </cell>
          <cell r="D159" t="str">
            <v>B.II.2.b.2) Crediti v/Regione o Provincia Autonoma per incremento fondo 
dotazione</v>
          </cell>
          <cell r="E159">
            <v>0</v>
          </cell>
        </row>
        <row r="160">
          <cell r="C160" t="str">
            <v>ABA500</v>
          </cell>
          <cell r="D160" t="str">
            <v>B.II.2.b.3) Crediti v/Regione o Provincia Autonoma per ripiano perdite</v>
          </cell>
          <cell r="E160">
            <v>0</v>
          </cell>
        </row>
        <row r="161">
          <cell r="C161" t="str">
            <v>ABA501</v>
          </cell>
          <cell r="D161" t="str">
            <v>B.II.2.b.4) Crediti v/Regione o Provincia Autonoma per anticipazione ripiano disavanzo programmato dai Piani aziendali di cui all'art. 1, comma 528, L. 208/2015</v>
          </cell>
          <cell r="E161">
            <v>0</v>
          </cell>
        </row>
        <row r="162">
          <cell r="C162" t="str">
            <v>ABA510</v>
          </cell>
          <cell r="D162" t="str">
            <v>B.II.2.b.5) Crediti v/Regione per copertura debiti al 31/12/2005</v>
          </cell>
          <cell r="E162">
            <v>0</v>
          </cell>
        </row>
        <row r="163">
          <cell r="C163" t="str">
            <v>ABA520</v>
          </cell>
          <cell r="D163" t="str">
            <v>B.II.2.b.6) Crediti v/Regione o Provincia Autonoma per ricostituzione risorse da investimenti esercizi precedenti</v>
          </cell>
          <cell r="E163">
            <v>0</v>
          </cell>
        </row>
        <row r="164">
          <cell r="C164" t="str">
            <v>ABA521</v>
          </cell>
          <cell r="D164" t="str">
            <v>B.II.2.c)  Crediti v/Regione o Provincia Autonoma per contributi L. 210/92</v>
          </cell>
          <cell r="E164">
            <v>0</v>
          </cell>
        </row>
        <row r="165">
          <cell r="C165" t="str">
            <v>ABA522</v>
          </cell>
          <cell r="D165" t="str">
            <v>B.II.2.d) Crediti v/Regione o Provincia Autonoma per contributi L. 210/92 – aziende sanitarie</v>
          </cell>
          <cell r="E165">
            <v>0</v>
          </cell>
        </row>
        <row r="166">
          <cell r="C166" t="str">
            <v>ABA530</v>
          </cell>
          <cell r="D166" t="str">
            <v>B.II.3) Crediti v/Comuni</v>
          </cell>
          <cell r="E166">
            <v>35477</v>
          </cell>
        </row>
        <row r="167">
          <cell r="C167" t="str">
            <v>ABA540</v>
          </cell>
          <cell r="D167" t="str">
            <v>B.II.4) Crediti v/Aziende sanitarie pubbliche</v>
          </cell>
          <cell r="E167">
            <v>13047516</v>
          </cell>
        </row>
        <row r="168">
          <cell r="C168" t="str">
            <v>ABA550</v>
          </cell>
          <cell r="D168" t="str">
            <v>B.II.4.a) Crediti v/Aziende sanitarie pubbliche della Regione</v>
          </cell>
          <cell r="E168">
            <v>12989457</v>
          </cell>
        </row>
        <row r="169">
          <cell r="C169" t="str">
            <v>ABA560</v>
          </cell>
          <cell r="D169" t="str">
            <v>B.II.4.a.1) Crediti v/Aziende sanitarie pubbliche della Regione - per mobilità in compensazione</v>
          </cell>
          <cell r="E169">
            <v>0</v>
          </cell>
        </row>
        <row r="170">
          <cell r="C170" t="str">
            <v>ABA570</v>
          </cell>
          <cell r="D170" t="str">
            <v>B.II.4.a.2) Crediti v/Aziende sanitarie pubbliche della Regione - per mobilità non in compensazione</v>
          </cell>
          <cell r="E170">
            <v>0</v>
          </cell>
        </row>
        <row r="171">
          <cell r="C171" t="str">
            <v>ABA580</v>
          </cell>
          <cell r="D171" t="str">
            <v>B.II.4.a.3) Crediti v/Aziende sanitarie pubbliche della Regione - per altre prestazioni</v>
          </cell>
          <cell r="E171">
            <v>12989457</v>
          </cell>
        </row>
        <row r="172">
          <cell r="C172" t="str">
            <v>ABA590</v>
          </cell>
          <cell r="D172" t="str">
            <v>B.II.4.b) Acconto quota FSR da distribuire</v>
          </cell>
          <cell r="E172">
            <v>0</v>
          </cell>
        </row>
        <row r="173">
          <cell r="C173" t="str">
            <v>ABA591</v>
          </cell>
          <cell r="D173" t="str">
            <v>B.II.4.c) Crediti v/Aziende sanitarie pubbliche della Regione per anticipazione ripiano disavanzo programmato dai Piani aziendali di cui all'art. 1, comma 528, L. 208/2015</v>
          </cell>
          <cell r="E173">
            <v>0</v>
          </cell>
        </row>
        <row r="174">
          <cell r="C174" t="str">
            <v>ABA600</v>
          </cell>
          <cell r="D174" t="str">
            <v>B.II.4.d) Crediti v/Aziende sanitarie pubbliche Extraregione</v>
          </cell>
          <cell r="E174">
            <v>58059</v>
          </cell>
        </row>
        <row r="175">
          <cell r="C175" t="str">
            <v>ABA601</v>
          </cell>
          <cell r="D175" t="str">
            <v xml:space="preserve">B.II.4.e)  Crediti v/Aziende sanitarie pubbliche della Regione - per Contributi da Aziende sanitarie pubbliche della Regione o Prov. Aut. (extra fondo) </v>
          </cell>
          <cell r="E175">
            <v>0</v>
          </cell>
        </row>
        <row r="176">
          <cell r="C176" t="str">
            <v>ABA610</v>
          </cell>
          <cell r="D176" t="str">
            <v>B.II.5) Crediti v/società partecipate e/o enti dipendenti della Regione</v>
          </cell>
          <cell r="E176">
            <v>0</v>
          </cell>
        </row>
        <row r="177">
          <cell r="C177" t="str">
            <v>ABA620</v>
          </cell>
          <cell r="D177" t="str">
            <v>B.II.5.a) Crediti v/enti regionali</v>
          </cell>
          <cell r="E177">
            <v>0</v>
          </cell>
        </row>
        <row r="178">
          <cell r="C178" t="str">
            <v>ABA630</v>
          </cell>
          <cell r="D178" t="str">
            <v>B.II.5.b) Crediti v/sperimentazioni gestionali</v>
          </cell>
          <cell r="E178">
            <v>0</v>
          </cell>
        </row>
        <row r="179">
          <cell r="C179" t="str">
            <v>ABA640</v>
          </cell>
          <cell r="D179" t="str">
            <v>B.II.5.c) Crediti v/altre partecipate</v>
          </cell>
          <cell r="E179">
            <v>0</v>
          </cell>
        </row>
        <row r="180">
          <cell r="C180" t="str">
            <v>ABA650</v>
          </cell>
          <cell r="D180" t="str">
            <v>B.II.6) Crediti v/Erario</v>
          </cell>
          <cell r="E180">
            <v>19288</v>
          </cell>
        </row>
        <row r="181">
          <cell r="C181" t="str">
            <v>ABA660</v>
          </cell>
          <cell r="D181" t="str">
            <v>B.II.7) Crediti v/altri</v>
          </cell>
          <cell r="E181">
            <v>3682630</v>
          </cell>
        </row>
        <row r="182">
          <cell r="C182" t="str">
            <v>ABA670</v>
          </cell>
          <cell r="D182" t="str">
            <v>B.II.7.a) Crediti v/clienti privati</v>
          </cell>
          <cell r="E182">
            <v>1665819</v>
          </cell>
        </row>
        <row r="183">
          <cell r="C183" t="str">
            <v>ABA680</v>
          </cell>
          <cell r="D183" t="str">
            <v>B.II.7.b) Crediti v/gestioni liquidatorie</v>
          </cell>
          <cell r="E183">
            <v>0</v>
          </cell>
        </row>
        <row r="184">
          <cell r="C184" t="str">
            <v>ABA690</v>
          </cell>
          <cell r="D184" t="str">
            <v>B.II.7.c) Crediti v/altri soggetti pubblici</v>
          </cell>
          <cell r="E184">
            <v>843117</v>
          </cell>
        </row>
        <row r="185">
          <cell r="C185" t="str">
            <v>ABA700</v>
          </cell>
          <cell r="D185" t="str">
            <v>B.II.7.d) Crediti v/altri soggetti pubblici per ricerca</v>
          </cell>
          <cell r="E185">
            <v>57240</v>
          </cell>
        </row>
        <row r="186">
          <cell r="C186" t="str">
            <v>ABA710</v>
          </cell>
          <cell r="D186" t="str">
            <v>B.II.7.e) Altri crediti diversi</v>
          </cell>
          <cell r="E186">
            <v>1116454</v>
          </cell>
        </row>
        <row r="187">
          <cell r="C187" t="str">
            <v>ABA711</v>
          </cell>
          <cell r="D187" t="str">
            <v xml:space="preserve">B.II.7.e.1) Altri Crediti  diversi </v>
          </cell>
          <cell r="E187">
            <v>1158164</v>
          </cell>
        </row>
        <row r="188">
          <cell r="C188" t="str">
            <v>ABA712</v>
          </cell>
          <cell r="D188" t="str">
            <v>B.II.7.e.2) Note di credito da emettere (diverse)</v>
          </cell>
          <cell r="E188">
            <v>-41710</v>
          </cell>
        </row>
        <row r="189">
          <cell r="C189" t="str">
            <v>ABA713</v>
          </cell>
          <cell r="D189" t="str">
            <v>B.II.7.f) Altri Crediti verso erogatori (privati accreditati e convenzionati) di prestazioni sanitarie</v>
          </cell>
          <cell r="E189">
            <v>0</v>
          </cell>
        </row>
        <row r="190">
          <cell r="C190" t="str">
            <v>ABA714</v>
          </cell>
          <cell r="D190" t="str">
            <v>B.II.7.f.1) Altri Crediti verso erogatori (privati accreditati e convenzionati) di prestazioni sanitarie</v>
          </cell>
          <cell r="E190">
            <v>0</v>
          </cell>
        </row>
        <row r="191">
          <cell r="C191" t="str">
            <v>ABA715</v>
          </cell>
          <cell r="D191" t="str">
            <v>B.II.7.f.2) Note di credito da emettere  (privati accreditati e convenzionati)</v>
          </cell>
          <cell r="E191">
            <v>0</v>
          </cell>
        </row>
        <row r="192">
          <cell r="C192" t="str">
            <v>ABA720</v>
          </cell>
          <cell r="D192" t="str">
            <v>B.III) ATTIVITA' FINANZIARIE CHE NON COSTITUISCONO IMMOBILIZZAZIONI</v>
          </cell>
          <cell r="E192">
            <v>65392</v>
          </cell>
        </row>
        <row r="193">
          <cell r="C193" t="str">
            <v>ABA730</v>
          </cell>
          <cell r="D193" t="str">
            <v>B.III.1) Partecipazioni che non costituiscono immobilizzazioni</v>
          </cell>
          <cell r="E193">
            <v>0</v>
          </cell>
        </row>
        <row r="194">
          <cell r="C194" t="str">
            <v>ABA740</v>
          </cell>
          <cell r="D194" t="str">
            <v>B.III.2) Altri titoli che non costituiscono immobilizzazioni</v>
          </cell>
          <cell r="E194">
            <v>65392</v>
          </cell>
        </row>
        <row r="195">
          <cell r="C195" t="str">
            <v>ABA750</v>
          </cell>
          <cell r="D195" t="str">
            <v>B.IV) DISPONIBILITA' LIQUIDE</v>
          </cell>
          <cell r="E195">
            <v>0</v>
          </cell>
        </row>
        <row r="196">
          <cell r="C196" t="str">
            <v>ABA760</v>
          </cell>
          <cell r="D196" t="str">
            <v>B.IV.1) Cassa</v>
          </cell>
          <cell r="E196">
            <v>0</v>
          </cell>
        </row>
        <row r="197">
          <cell r="C197" t="str">
            <v>ABA770</v>
          </cell>
          <cell r="D197" t="str">
            <v>B.IV.2) Istituto Tesoriere</v>
          </cell>
          <cell r="E197">
            <v>0</v>
          </cell>
        </row>
        <row r="198">
          <cell r="C198" t="str">
            <v>ABA780</v>
          </cell>
          <cell r="D198" t="str">
            <v>B.IV.3) Tesoreria Unica</v>
          </cell>
          <cell r="E198">
            <v>0</v>
          </cell>
        </row>
        <row r="199">
          <cell r="C199" t="str">
            <v>ABA790</v>
          </cell>
          <cell r="D199" t="str">
            <v>B.IV.4) Conto corrente postale</v>
          </cell>
          <cell r="E199">
            <v>0</v>
          </cell>
        </row>
        <row r="200">
          <cell r="C200" t="str">
            <v>ACZ999</v>
          </cell>
          <cell r="D200" t="str">
            <v>C) RATEI E RISCONTI ATTIVI</v>
          </cell>
          <cell r="E200">
            <v>839424</v>
          </cell>
        </row>
        <row r="201">
          <cell r="C201" t="str">
            <v>ACA000</v>
          </cell>
          <cell r="D201" t="str">
            <v>C.I) RATEI ATTIVI</v>
          </cell>
          <cell r="E201">
            <v>0</v>
          </cell>
        </row>
        <row r="202">
          <cell r="C202" t="str">
            <v>ACA010</v>
          </cell>
          <cell r="D202" t="str">
            <v>C.I.1) Ratei attivi</v>
          </cell>
          <cell r="E202">
            <v>0</v>
          </cell>
        </row>
        <row r="203">
          <cell r="C203" t="str">
            <v>ACA020</v>
          </cell>
          <cell r="D203" t="str">
            <v>C.I.2) Ratei attivi v/Aziende sanitarie pubbliche della Regione</v>
          </cell>
          <cell r="E203">
            <v>0</v>
          </cell>
        </row>
        <row r="204">
          <cell r="C204" t="str">
            <v>ACA030</v>
          </cell>
          <cell r="D204" t="str">
            <v>C.II) RISCONTI ATTIVI</v>
          </cell>
          <cell r="E204">
            <v>839424</v>
          </cell>
        </row>
        <row r="205">
          <cell r="C205" t="str">
            <v>ACA040</v>
          </cell>
          <cell r="D205" t="str">
            <v>C.II.1) Risconti attivi</v>
          </cell>
          <cell r="E205">
            <v>839424</v>
          </cell>
        </row>
        <row r="206">
          <cell r="C206" t="str">
            <v>ACA050</v>
          </cell>
          <cell r="D206" t="str">
            <v>C.II.2) Risconti attivi v/Aziende sanitarie pubbliche della Regione</v>
          </cell>
          <cell r="E206">
            <v>0</v>
          </cell>
        </row>
        <row r="207">
          <cell r="C207" t="str">
            <v>AZZ999</v>
          </cell>
          <cell r="D207" t="str">
            <v>D) TOTALE ATTIVO</v>
          </cell>
          <cell r="E207">
            <v>379000582</v>
          </cell>
        </row>
        <row r="208">
          <cell r="C208" t="str">
            <v>ADZ999</v>
          </cell>
          <cell r="D208" t="str">
            <v>E) CONTI D'ORDINE</v>
          </cell>
          <cell r="E208">
            <v>20312401</v>
          </cell>
        </row>
        <row r="209">
          <cell r="C209" t="str">
            <v>ADA000</v>
          </cell>
          <cell r="D209" t="str">
            <v>E.I) CANONI DI LEASING ANCORA DA PAGARE</v>
          </cell>
          <cell r="E209">
            <v>5940769</v>
          </cell>
        </row>
        <row r="210">
          <cell r="C210" t="str">
            <v>ADA010</v>
          </cell>
          <cell r="D210" t="str">
            <v>E.II) DEPOSITI CAUZIONALI</v>
          </cell>
          <cell r="E210">
            <v>0</v>
          </cell>
        </row>
        <row r="211">
          <cell r="C211" t="str">
            <v>ADA020</v>
          </cell>
          <cell r="D211" t="str">
            <v>E.III) BENI IN COMODATO</v>
          </cell>
          <cell r="E211">
            <v>0</v>
          </cell>
        </row>
        <row r="212">
          <cell r="C212" t="str">
            <v>ADA021</v>
          </cell>
          <cell r="D212" t="str">
            <v>E.IV) CANONI DI PROJECT FINANCING ANCORA DA PAGARE</v>
          </cell>
          <cell r="E212">
            <v>0</v>
          </cell>
        </row>
        <row r="213">
          <cell r="C213" t="str">
            <v>ADA030</v>
          </cell>
          <cell r="D213" t="str">
            <v>E.V) ALTRI CONTI D'ORDINE</v>
          </cell>
          <cell r="E213">
            <v>14371632</v>
          </cell>
        </row>
        <row r="214">
          <cell r="C214" t="str">
            <v>PAZ999</v>
          </cell>
          <cell r="D214" t="str">
            <v>A) PATRIMONIO NETTO</v>
          </cell>
          <cell r="E214">
            <v>262562809</v>
          </cell>
        </row>
        <row r="215">
          <cell r="C215" t="str">
            <v>PAA000</v>
          </cell>
          <cell r="D215" t="str">
            <v>A.I) FONDO DI DOTAZIONE</v>
          </cell>
          <cell r="E215">
            <v>801790</v>
          </cell>
        </row>
        <row r="216">
          <cell r="C216" t="str">
            <v>PAA010</v>
          </cell>
          <cell r="D216" t="str">
            <v>A.II) FINANZIAMENTI PER INVESTIMENTI</v>
          </cell>
          <cell r="E216">
            <v>263989585</v>
          </cell>
        </row>
        <row r="217">
          <cell r="C217" t="str">
            <v>PAA020</v>
          </cell>
          <cell r="D217" t="str">
            <v>A.II.1) Finanziamenti per beni di prima dotazione</v>
          </cell>
          <cell r="E217">
            <v>22256907</v>
          </cell>
        </row>
        <row r="218">
          <cell r="C218" t="str">
            <v>PAA030</v>
          </cell>
          <cell r="D218" t="str">
            <v>A.II.2) Finanziamenti da Stato per investimenti</v>
          </cell>
          <cell r="E218">
            <v>165786571</v>
          </cell>
        </row>
        <row r="219">
          <cell r="C219" t="str">
            <v>PAA040</v>
          </cell>
          <cell r="D219" t="str">
            <v>A.II.2.a) Finanziamenti da Stato per investimenti - ex art. 20 legge 67/88</v>
          </cell>
          <cell r="E219">
            <v>134877056</v>
          </cell>
        </row>
        <row r="220">
          <cell r="C220" t="str">
            <v>PAA050</v>
          </cell>
          <cell r="D220" t="str">
            <v>A.II.2.b) Finanziamenti da Stato per investimenti - ricerca</v>
          </cell>
          <cell r="E220">
            <v>0</v>
          </cell>
        </row>
        <row r="221">
          <cell r="C221" t="str">
            <v>PAA060</v>
          </cell>
          <cell r="D221" t="str">
            <v>A.II.2.c) Finanziamenti da Stato per investimenti - altro</v>
          </cell>
          <cell r="E221">
            <v>30909515</v>
          </cell>
        </row>
        <row r="222">
          <cell r="C222" t="str">
            <v>PAA070</v>
          </cell>
          <cell r="D222" t="str">
            <v>A.II.3) Finanziamenti da Regione per investimenti</v>
          </cell>
          <cell r="E222">
            <v>44686236</v>
          </cell>
        </row>
        <row r="223">
          <cell r="C223" t="str">
            <v>PAA080</v>
          </cell>
          <cell r="D223" t="str">
            <v>A.II.4) Finanziamenti da altri soggetti pubblici per investimenti</v>
          </cell>
          <cell r="E223">
            <v>11988277</v>
          </cell>
        </row>
        <row r="224">
          <cell r="C224" t="str">
            <v>PAA090</v>
          </cell>
          <cell r="D224" t="str">
            <v>A.II.5) Finanziamenti per investimenti da rettifica contributi in conto esercizio</v>
          </cell>
          <cell r="E224">
            <v>19271594</v>
          </cell>
        </row>
        <row r="225">
          <cell r="C225" t="str">
            <v>PAA100</v>
          </cell>
          <cell r="D225" t="str">
            <v>A.III) RISERVE DA DONAZIONI E LASCITI VINCOLATI AD INVESTIMENTI</v>
          </cell>
          <cell r="E225">
            <v>2824325</v>
          </cell>
        </row>
        <row r="226">
          <cell r="C226" t="str">
            <v>PAA110</v>
          </cell>
          <cell r="D226" t="str">
            <v>A.IV) ALTRE RISERVE</v>
          </cell>
          <cell r="E226">
            <v>307405</v>
          </cell>
        </row>
        <row r="227">
          <cell r="C227" t="str">
            <v>PAA120</v>
          </cell>
          <cell r="D227" t="str">
            <v>A.IV.1) Riserve da rivalutazioni</v>
          </cell>
          <cell r="E227">
            <v>0</v>
          </cell>
        </row>
        <row r="228">
          <cell r="C228" t="str">
            <v>PAA130</v>
          </cell>
          <cell r="D228" t="str">
            <v>A.IV.2) Riserve da plusvalenze da reinvestire</v>
          </cell>
          <cell r="E228">
            <v>307405</v>
          </cell>
        </row>
        <row r="229">
          <cell r="C229" t="str">
            <v>PAA140</v>
          </cell>
          <cell r="D229" t="str">
            <v>A.IV.3) Contributi da reinvestire</v>
          </cell>
          <cell r="E229">
            <v>0</v>
          </cell>
        </row>
        <row r="230">
          <cell r="C230" t="str">
            <v>PAA150</v>
          </cell>
          <cell r="D230" t="str">
            <v>A.IV.4) Riserve da utili di esercizio destinati ad investimenti</v>
          </cell>
          <cell r="E230">
            <v>0</v>
          </cell>
        </row>
        <row r="231">
          <cell r="C231" t="str">
            <v>PAA160</v>
          </cell>
          <cell r="D231" t="str">
            <v>A.IV.5) Riserve diverse</v>
          </cell>
          <cell r="E231">
            <v>0</v>
          </cell>
        </row>
        <row r="232">
          <cell r="C232" t="str">
            <v>PAA170</v>
          </cell>
          <cell r="D232" t="str">
            <v>A.V) CONTRIBUTI PER RIPIANO PERDITE</v>
          </cell>
          <cell r="E232">
            <v>0</v>
          </cell>
        </row>
        <row r="233">
          <cell r="C233" t="str">
            <v>PAA180</v>
          </cell>
          <cell r="D233" t="str">
            <v>A.V.1) Contributi per copertura debiti al 31/12/2005</v>
          </cell>
          <cell r="E233">
            <v>0</v>
          </cell>
        </row>
        <row r="234">
          <cell r="C234" t="str">
            <v>PAA190</v>
          </cell>
          <cell r="D234" t="str">
            <v>A.V.2) Contributi per ricostituzione risorse da investimenti esercizi precedenti</v>
          </cell>
          <cell r="E234">
            <v>0</v>
          </cell>
        </row>
        <row r="235">
          <cell r="C235" t="str">
            <v>PAA200</v>
          </cell>
          <cell r="D235" t="str">
            <v>A.V.3) Altro</v>
          </cell>
          <cell r="E235">
            <v>0</v>
          </cell>
        </row>
        <row r="236">
          <cell r="C236" t="str">
            <v>PAA210</v>
          </cell>
          <cell r="D236" t="str">
            <v>A.VI) UTILI (PERDITE) PORTATI A NUOVO</v>
          </cell>
          <cell r="E236">
            <v>0</v>
          </cell>
        </row>
        <row r="237">
          <cell r="C237" t="str">
            <v>PAA220</v>
          </cell>
          <cell r="D237" t="str">
            <v>A.VII) UTILE (PERDITA) D'ESERCIZIO</v>
          </cell>
          <cell r="E237">
            <v>-5360296</v>
          </cell>
        </row>
        <row r="238">
          <cell r="C238" t="str">
            <v>PBZ999</v>
          </cell>
          <cell r="D238" t="str">
            <v>B) FONDI PER RISCHI E ONERI</v>
          </cell>
          <cell r="E238">
            <v>26591769</v>
          </cell>
        </row>
        <row r="239">
          <cell r="C239" t="str">
            <v>PBA000</v>
          </cell>
          <cell r="D239" t="str">
            <v>B.I) FONDI PER IMPOSTE, ANCHE DIFFERITE</v>
          </cell>
          <cell r="E239">
            <v>107191</v>
          </cell>
        </row>
        <row r="240">
          <cell r="C240" t="str">
            <v>PBA010</v>
          </cell>
          <cell r="D240" t="str">
            <v>B.II) FONDI PER RISCHI</v>
          </cell>
          <cell r="E240">
            <v>10212467</v>
          </cell>
        </row>
        <row r="241">
          <cell r="C241" t="str">
            <v>PBA020</v>
          </cell>
          <cell r="D241" t="str">
            <v>B.II.1) Fondo rischi per cause civili ed oneri processuali</v>
          </cell>
          <cell r="E241">
            <v>5889526</v>
          </cell>
        </row>
        <row r="242">
          <cell r="C242" t="str">
            <v>PBA030</v>
          </cell>
          <cell r="D242" t="str">
            <v>B.II.2) Fondo rischi per contenzioso personale dipendente</v>
          </cell>
          <cell r="E242">
            <v>741000</v>
          </cell>
        </row>
        <row r="243">
          <cell r="C243" t="str">
            <v>PBA040</v>
          </cell>
          <cell r="D243" t="str">
            <v>B.II.3) Fondo rischi connessi all'acquisto di prestazioni sanitarie da privato</v>
          </cell>
          <cell r="E243">
            <v>0</v>
          </cell>
        </row>
        <row r="244">
          <cell r="C244" t="str">
            <v>PBA050</v>
          </cell>
          <cell r="D244" t="str">
            <v>B.II.4) Fondo rischi per copertura diretta dei rischi (autoassicurazione)</v>
          </cell>
          <cell r="E244">
            <v>0</v>
          </cell>
        </row>
        <row r="245">
          <cell r="C245" t="str">
            <v>PBA051</v>
          </cell>
          <cell r="D245" t="str">
            <v>B.II.5) Fondo rischi per franchigia assicurativa</v>
          </cell>
          <cell r="E245">
            <v>1645453</v>
          </cell>
        </row>
        <row r="246">
          <cell r="C246" t="str">
            <v>PBA052</v>
          </cell>
          <cell r="D246" t="str">
            <v>B.II.6) Fondo rischi per interessi di mora</v>
          </cell>
          <cell r="E246">
            <v>0</v>
          </cell>
        </row>
        <row r="247">
          <cell r="C247" t="str">
            <v>PBA060</v>
          </cell>
          <cell r="D247" t="str">
            <v>B.II.7) Altri fondi rischi</v>
          </cell>
          <cell r="E247">
            <v>1936488</v>
          </cell>
        </row>
        <row r="248">
          <cell r="C248" t="str">
            <v>PBA070</v>
          </cell>
          <cell r="D248" t="str">
            <v>B.III) FONDI DA DISTRIBUIRE</v>
          </cell>
          <cell r="E248">
            <v>0</v>
          </cell>
        </row>
        <row r="249">
          <cell r="C249" t="str">
            <v>PBA080</v>
          </cell>
          <cell r="D249" t="str">
            <v>B.III.1) FSR indistinto da distribuire</v>
          </cell>
          <cell r="E249">
            <v>0</v>
          </cell>
        </row>
        <row r="250">
          <cell r="C250" t="str">
            <v>PBA090</v>
          </cell>
          <cell r="D250" t="str">
            <v>B.III.2) FSR vincolato da distribuire</v>
          </cell>
          <cell r="E250">
            <v>0</v>
          </cell>
        </row>
        <row r="251">
          <cell r="C251" t="str">
            <v>PBA100</v>
          </cell>
          <cell r="D251" t="str">
            <v>B.III.3) Fondo per ripiano disavanzi pregressi</v>
          </cell>
          <cell r="E251">
            <v>0</v>
          </cell>
        </row>
        <row r="252">
          <cell r="C252" t="str">
            <v>PBA110</v>
          </cell>
          <cell r="D252" t="str">
            <v>B.III.4) Fondo finanziamento sanitario aggiuntivo corrente LEA</v>
          </cell>
          <cell r="E252">
            <v>0</v>
          </cell>
        </row>
        <row r="253">
          <cell r="C253" t="str">
            <v>PBA120</v>
          </cell>
          <cell r="D253" t="str">
            <v>B.III.5) Fondo finanziamento sanitario aggiuntivo corrente extra LEA</v>
          </cell>
          <cell r="E253">
            <v>0</v>
          </cell>
        </row>
        <row r="254">
          <cell r="C254" t="str">
            <v>PBA130</v>
          </cell>
          <cell r="D254" t="str">
            <v>B.III.6) Fondo finanziamento per ricerca</v>
          </cell>
          <cell r="E254">
            <v>0</v>
          </cell>
        </row>
        <row r="255">
          <cell r="C255" t="str">
            <v>PBA140</v>
          </cell>
          <cell r="D255" t="str">
            <v>B.III.7) Fondo finanziamento per investimenti</v>
          </cell>
          <cell r="E255">
            <v>0</v>
          </cell>
        </row>
        <row r="256">
          <cell r="C256" t="str">
            <v>PBA141</v>
          </cell>
          <cell r="D256" t="str">
            <v>B.III.8) Fondo finanziamento sanitario aggiuntivo corrente (extra fondo) - Risorse aggiuntive da bilancio regionale a titolo di copertura extra LEA</v>
          </cell>
          <cell r="E256">
            <v>0</v>
          </cell>
        </row>
        <row r="257">
          <cell r="C257" t="str">
            <v>PBA150</v>
          </cell>
          <cell r="D257" t="str">
            <v>B.IV) QUOTE INUTILIZZATE CONTRIBUTI</v>
          </cell>
          <cell r="E257">
            <v>5726568</v>
          </cell>
        </row>
        <row r="258">
          <cell r="C258" t="str">
            <v>PBA151</v>
          </cell>
          <cell r="D258" t="str">
            <v>B.IV.1) Quote inutilizzate contributi da Regione o Prov. Aut. per quota F.S. indistinto finalizzato</v>
          </cell>
          <cell r="E258">
            <v>38004</v>
          </cell>
        </row>
        <row r="259">
          <cell r="C259" t="str">
            <v>PBA160</v>
          </cell>
          <cell r="D259" t="str">
            <v>B.IV.2) Quote inutilizzate contributi da Regione o Prov. Aut. per quota F.S. vincolato</v>
          </cell>
          <cell r="E259">
            <v>791692</v>
          </cell>
        </row>
        <row r="260">
          <cell r="C260" t="str">
            <v>PBA170</v>
          </cell>
          <cell r="D260" t="str">
            <v>B.IV.3) Quote inutilizzate contributi vincolati da soggetti pubblici (extra fondo)</v>
          </cell>
          <cell r="E260">
            <v>4540605</v>
          </cell>
        </row>
        <row r="261">
          <cell r="C261" t="str">
            <v>PBA180</v>
          </cell>
          <cell r="D261" t="str">
            <v>B.IV.4) Quote inutilizzate contributi per ricerca</v>
          </cell>
          <cell r="E261">
            <v>148235</v>
          </cell>
        </row>
        <row r="262">
          <cell r="C262" t="str">
            <v>PBA190</v>
          </cell>
          <cell r="D262" t="str">
            <v>B.IV.5) Quote inutilizzate contributi vincolati da privati</v>
          </cell>
          <cell r="E262">
            <v>208032</v>
          </cell>
        </row>
        <row r="263">
          <cell r="C263" t="str">
            <v>PBA200</v>
          </cell>
          <cell r="D263" t="str">
            <v>B.V) ALTRI FONDI PER ONERI E SPESE</v>
          </cell>
          <cell r="E263">
            <v>10545543</v>
          </cell>
        </row>
        <row r="264">
          <cell r="C264" t="str">
            <v>PBA210</v>
          </cell>
          <cell r="D264" t="str">
            <v>B.V.1) Fondi integrativi pensione</v>
          </cell>
          <cell r="E264">
            <v>0</v>
          </cell>
        </row>
        <row r="265">
          <cell r="C265" t="str">
            <v>PBA220</v>
          </cell>
          <cell r="D265" t="str">
            <v>B.V.2) Fondi rinnovi contrattuali</v>
          </cell>
          <cell r="E265">
            <v>8980351</v>
          </cell>
        </row>
        <row r="266">
          <cell r="C266" t="str">
            <v>PBA230</v>
          </cell>
          <cell r="D266" t="str">
            <v xml:space="preserve">B.V.2.a) Fondo rinnovi contrattuali personale dipendente </v>
          </cell>
          <cell r="E266">
            <v>4884012</v>
          </cell>
        </row>
        <row r="267">
          <cell r="C267" t="str">
            <v>PBA240</v>
          </cell>
          <cell r="D267" t="str">
            <v>B.V.2.b) Fondo rinnovi convenzioni MMG/PLS/MCA</v>
          </cell>
          <cell r="E267">
            <v>3215263</v>
          </cell>
        </row>
        <row r="268">
          <cell r="C268" t="str">
            <v>PBA250</v>
          </cell>
          <cell r="D268" t="str">
            <v>B.V.2.c) Fondo rinnovi convenzioni medici Sumai</v>
          </cell>
          <cell r="E268">
            <v>881076</v>
          </cell>
        </row>
        <row r="269">
          <cell r="C269" t="str">
            <v>PBA260</v>
          </cell>
          <cell r="D269" t="str">
            <v>B.V.3) Altri fondi per oneri e spese</v>
          </cell>
          <cell r="E269">
            <v>301903</v>
          </cell>
        </row>
        <row r="270">
          <cell r="C270" t="str">
            <v>PBA270</v>
          </cell>
          <cell r="D270" t="str">
            <v>B.V.4) Altri Fondi incentivi funzioni tecniche Art. 113 D.Lgs 50/2016</v>
          </cell>
          <cell r="E270">
            <v>1263289</v>
          </cell>
        </row>
        <row r="271">
          <cell r="C271" t="str">
            <v>PCZ999</v>
          </cell>
          <cell r="D271" t="str">
            <v>C) TRATTAMENTO FINE RAPPORTO</v>
          </cell>
          <cell r="E271">
            <v>3861235</v>
          </cell>
        </row>
        <row r="272">
          <cell r="C272" t="str">
            <v>PCA000</v>
          </cell>
          <cell r="D272" t="str">
            <v>C.I) FONDO PER PREMI OPEROSITA' MEDICI SUMAI</v>
          </cell>
          <cell r="E272">
            <v>3861235</v>
          </cell>
        </row>
        <row r="273">
          <cell r="C273" t="str">
            <v>PCA010</v>
          </cell>
          <cell r="D273" t="str">
            <v>C.II) FONDO PER TRATTAMENTO DI FINE RAPPORTO DIPENDENTI</v>
          </cell>
          <cell r="E273">
            <v>0</v>
          </cell>
        </row>
        <row r="274">
          <cell r="C274" t="str">
            <v>PCA020</v>
          </cell>
          <cell r="D274" t="str">
            <v>C.III) FONDO PER TRATTAMENTI DI QUIESCENZA E SIMILI</v>
          </cell>
          <cell r="E274">
            <v>0</v>
          </cell>
        </row>
        <row r="275">
          <cell r="C275" t="str">
            <v>PDZ999</v>
          </cell>
          <cell r="D275" t="str">
            <v>D) DEBITI</v>
          </cell>
          <cell r="E275">
            <v>85916940</v>
          </cell>
        </row>
        <row r="276">
          <cell r="C276" t="str">
            <v>PDA000</v>
          </cell>
          <cell r="D276" t="str">
            <v>D.I) DEBITI PER MUTUI PASSIVI</v>
          </cell>
          <cell r="E276">
            <v>0</v>
          </cell>
        </row>
        <row r="277">
          <cell r="C277" t="str">
            <v>PDA010</v>
          </cell>
          <cell r="D277" t="str">
            <v>D.II) DEBITI V/STATO</v>
          </cell>
          <cell r="E277">
            <v>0</v>
          </cell>
        </row>
        <row r="278">
          <cell r="C278" t="str">
            <v>PDA020</v>
          </cell>
          <cell r="D278" t="str">
            <v>D.II.1) Debiti v/Stato per mobilità passiva extraregionale</v>
          </cell>
          <cell r="E278">
            <v>0</v>
          </cell>
        </row>
        <row r="279">
          <cell r="C279" t="str">
            <v>PDA030</v>
          </cell>
          <cell r="D279" t="str">
            <v>D.II.2) Debiti v/Stato per mobilità passiva internazionale</v>
          </cell>
          <cell r="E279">
            <v>0</v>
          </cell>
        </row>
        <row r="280">
          <cell r="C280" t="str">
            <v>PDA040</v>
          </cell>
          <cell r="D280" t="str">
            <v>D.II.3) Acconto quota FSR v/Stato</v>
          </cell>
          <cell r="E280">
            <v>0</v>
          </cell>
        </row>
        <row r="281">
          <cell r="C281" t="str">
            <v>PDA050</v>
          </cell>
          <cell r="D281" t="str">
            <v>D.II.4) Debiti v/Stato per restituzione finanziamenti - per ricerca</v>
          </cell>
          <cell r="E281">
            <v>0</v>
          </cell>
        </row>
        <row r="282">
          <cell r="C282" t="str">
            <v>PDA060</v>
          </cell>
          <cell r="D282" t="str">
            <v>D.II.5) Altri debiti v/Stato</v>
          </cell>
          <cell r="E282">
            <v>0</v>
          </cell>
        </row>
        <row r="283">
          <cell r="C283" t="str">
            <v>PDA070</v>
          </cell>
          <cell r="D283" t="str">
            <v>D.III) DEBITI V/REGIONE O PROVINCIA AUTONOMA</v>
          </cell>
          <cell r="E283">
            <v>131514</v>
          </cell>
        </row>
        <row r="284">
          <cell r="C284" t="str">
            <v>PDA080</v>
          </cell>
          <cell r="D284" t="str">
            <v>D.III.1) Debiti v/Regione o Provincia Autonoma per finanziamenti - GSA</v>
          </cell>
          <cell r="E284">
            <v>0</v>
          </cell>
        </row>
        <row r="285">
          <cell r="C285" t="str">
            <v>PDA081</v>
          </cell>
          <cell r="D285" t="str">
            <v>D.III.2) Debiti v/Regione o Provincia Autonoma per finanziamenti</v>
          </cell>
          <cell r="E285">
            <v>0</v>
          </cell>
        </row>
        <row r="286">
          <cell r="C286" t="str">
            <v>PDA090</v>
          </cell>
          <cell r="D286" t="str">
            <v>D.III.3) Debiti v/Regione o Provincia Autonoma per mobilità passiva intraregionale</v>
          </cell>
          <cell r="E286">
            <v>0</v>
          </cell>
        </row>
        <row r="287">
          <cell r="C287" t="str">
            <v>PDA100</v>
          </cell>
          <cell r="D287" t="str">
            <v>D.III.4) Debiti v/Regione o Provincia Autonoma per mobilità passiva extraregionale</v>
          </cell>
          <cell r="E287">
            <v>0</v>
          </cell>
        </row>
        <row r="288">
          <cell r="C288" t="str">
            <v>PDA101</v>
          </cell>
          <cell r="D288" t="str">
            <v>D.III.5) Debiti v/Regione o Provincia Autonoma per mobilità passiva internazionale</v>
          </cell>
          <cell r="E288">
            <v>0</v>
          </cell>
        </row>
        <row r="289">
          <cell r="C289" t="str">
            <v>PDA110</v>
          </cell>
          <cell r="D289" t="str">
            <v>D.III.6) Acconto quota FSR da Regione o Provincia Autonoma</v>
          </cell>
          <cell r="E289">
            <v>0</v>
          </cell>
        </row>
        <row r="290">
          <cell r="C290" t="str">
            <v>PDA111</v>
          </cell>
          <cell r="D290" t="str">
            <v>D.III.7) Acconto da Regione o Provincia Autonoma per anticipazione ripiano disavanzo programmato dai Piani aziendali di cui all'art. 1, comma 528, L. 208/2015</v>
          </cell>
          <cell r="E290">
            <v>0</v>
          </cell>
        </row>
        <row r="291">
          <cell r="C291" t="str">
            <v>PDA112</v>
          </cell>
          <cell r="D291" t="str">
            <v xml:space="preserve">D.III.8) Debiti v/Regione o Provincia Autonoma per contributi L. 210/92 </v>
          </cell>
          <cell r="E291">
            <v>0</v>
          </cell>
        </row>
        <row r="292">
          <cell r="C292" t="str">
            <v>PDA120</v>
          </cell>
          <cell r="D292" t="str">
            <v>D.III.9) Altri debiti v/Regione o Provincia Autonoma – GSA</v>
          </cell>
          <cell r="E292">
            <v>0</v>
          </cell>
        </row>
        <row r="293">
          <cell r="C293" t="str">
            <v>PDA121</v>
          </cell>
          <cell r="D293" t="str">
            <v>D.III.10) Altri debiti v/Regione o Provincia Autonoma</v>
          </cell>
          <cell r="E293">
            <v>131514</v>
          </cell>
        </row>
        <row r="294">
          <cell r="C294" t="str">
            <v>PDA130</v>
          </cell>
          <cell r="D294" t="str">
            <v>D.IV) DEBITI V/COMUNI</v>
          </cell>
          <cell r="E294">
            <v>4616</v>
          </cell>
        </row>
        <row r="295">
          <cell r="C295" t="str">
            <v>PDA140</v>
          </cell>
          <cell r="D295" t="str">
            <v>D.V) DEBITI V/AZIENDE SANITARIE PUBBLICHE</v>
          </cell>
          <cell r="E295">
            <v>3523434</v>
          </cell>
        </row>
        <row r="296">
          <cell r="C296" t="str">
            <v>PDA150</v>
          </cell>
          <cell r="D296" t="str">
            <v>D.V.1) Debiti v/Aziende sanitarie pubbliche della Regione</v>
          </cell>
          <cell r="E296">
            <v>3438057</v>
          </cell>
        </row>
        <row r="297">
          <cell r="C297" t="str">
            <v>PDA160</v>
          </cell>
          <cell r="D297" t="str">
            <v>D.V.1.a) Debiti v/Aziende sanitarie pubbliche della Regione - per quota FSR</v>
          </cell>
          <cell r="E297">
            <v>0</v>
          </cell>
        </row>
        <row r="298">
          <cell r="C298" t="str">
            <v>PDA170</v>
          </cell>
          <cell r="D298" t="str">
            <v>D.V.1.b) Debiti v/Aziende sanitarie pubbliche della Regione - per finanziamento sanitario aggiuntivo corrente LEA</v>
          </cell>
          <cell r="E298">
            <v>0</v>
          </cell>
        </row>
        <row r="299">
          <cell r="C299" t="str">
            <v>PDA180</v>
          </cell>
          <cell r="D299" t="str">
            <v>D.V.1.c) Debiti v/Aziende sanitarie pubbliche della Regione - per finanziamento sanitario aggiuntivo corrente extra LEA</v>
          </cell>
          <cell r="E299">
            <v>0</v>
          </cell>
        </row>
        <row r="300">
          <cell r="C300" t="str">
            <v>PDA190</v>
          </cell>
          <cell r="D300" t="str">
            <v>D.V.1.d) Debiti v/Aziende sanitarie pubbliche della Regione - per mobilità in compensazione</v>
          </cell>
          <cell r="E300">
            <v>0</v>
          </cell>
        </row>
        <row r="301">
          <cell r="C301" t="str">
            <v>PDA200</v>
          </cell>
          <cell r="D301" t="str">
            <v>D.V.1.e) Debiti v/Aziende sanitarie pubbliche della Regione - per mobilità non in compensazione</v>
          </cell>
          <cell r="E301">
            <v>0</v>
          </cell>
        </row>
        <row r="302">
          <cell r="C302" t="str">
            <v>PDA210</v>
          </cell>
          <cell r="D302" t="str">
            <v>D.V.1.f) Debiti v/Aziende sanitarie pubbliche della Regione - per altre prestazioni</v>
          </cell>
          <cell r="E302">
            <v>3438057</v>
          </cell>
        </row>
        <row r="303">
          <cell r="C303" t="str">
            <v>PDA211</v>
          </cell>
          <cell r="D303" t="str">
            <v>D.V.1.g) Debiti v/Aziende sanitarie pubbliche della Regione - altre prestazioni per STP</v>
          </cell>
          <cell r="E303">
            <v>0</v>
          </cell>
        </row>
        <row r="304">
          <cell r="C304" t="str">
            <v>PDA212</v>
          </cell>
          <cell r="D304" t="str">
            <v xml:space="preserve">D.V.1.h)  Debiti v/Aziende sanitarie pubbliche della Regione - per Contributi da Aziende sanitarie pubbliche della Regione o Prov. Aut. (extra fondo) </v>
          </cell>
          <cell r="E304">
            <v>0</v>
          </cell>
        </row>
        <row r="305">
          <cell r="C305" t="str">
            <v>PDA213</v>
          </cell>
          <cell r="D305" t="str">
            <v xml:space="preserve">D.V.1.i) Debiti v/Aziende sanitarie pubbliche della Regione - per contributi L. 210/92 </v>
          </cell>
          <cell r="E305">
            <v>0</v>
          </cell>
        </row>
        <row r="306">
          <cell r="C306" t="str">
            <v>PDA220</v>
          </cell>
          <cell r="D306" t="str">
            <v xml:space="preserve">D.V.2) Debiti v/Aziende sanitarie pubbliche Extraregione </v>
          </cell>
          <cell r="E306">
            <v>85377</v>
          </cell>
        </row>
        <row r="307">
          <cell r="C307" t="str">
            <v>PDA230</v>
          </cell>
          <cell r="D307" t="str">
            <v>D.V.3) Debiti v/Aziende sanitarie pubbliche della Regione per versamenti c/patrimonio netto</v>
          </cell>
          <cell r="E307">
            <v>0</v>
          </cell>
        </row>
        <row r="308">
          <cell r="C308" t="str">
            <v>PDA231</v>
          </cell>
          <cell r="D308" t="str">
            <v>D.V.3.a) Debiti v/Aziende sanitarie pubbliche della Regione per versamenti c/patrimonio netto - finanziamenti per investimenti</v>
          </cell>
          <cell r="E308">
            <v>0</v>
          </cell>
        </row>
        <row r="309">
          <cell r="C309" t="str">
            <v>PDA232</v>
          </cell>
          <cell r="D309" t="str">
            <v>D.V.3.b) Debiti v/Aziende sanitarie pubbliche della Regione per versamenti c/patrimonio netto - incremento fondo dotazione</v>
          </cell>
          <cell r="E309">
            <v>0</v>
          </cell>
        </row>
        <row r="310">
          <cell r="C310" t="str">
            <v>PDA233</v>
          </cell>
          <cell r="D310" t="str">
            <v>D.V.3.c) Debiti v/Aziende sanitarie pubbliche della Regione per versamenti c/patrimonio netto - ripiano perdite</v>
          </cell>
          <cell r="E310">
            <v>0</v>
          </cell>
        </row>
        <row r="311">
          <cell r="C311" t="str">
            <v>PDA234</v>
          </cell>
          <cell r="D311" t="str">
            <v>D.V.3.d) Debiti v/Aziende sanitarie pubbliche della Regione per anticipazione ripiano disavanzo programmato dai Piani aziendali di cui all'art. 1, comma 528, L. 208/2015</v>
          </cell>
          <cell r="E311">
            <v>0</v>
          </cell>
        </row>
        <row r="312">
          <cell r="C312" t="str">
            <v>PDA235</v>
          </cell>
          <cell r="D312" t="str">
            <v>D.V.3.e) Debiti v/Aziende sanitarie pubbliche della Regione per versamenti c/patrimonio netto - altro</v>
          </cell>
          <cell r="E312">
            <v>0</v>
          </cell>
        </row>
        <row r="313">
          <cell r="C313" t="str">
            <v>PDA240</v>
          </cell>
          <cell r="D313" t="str">
            <v>D.VI) DEBITI V/ SOCIETA' PARTECIPATE E/O ENTI DIPENDENTI DELLA REGIONE</v>
          </cell>
          <cell r="E313">
            <v>0</v>
          </cell>
        </row>
        <row r="314">
          <cell r="C314" t="str">
            <v>PDA250</v>
          </cell>
          <cell r="D314" t="str">
            <v>D.VI.1) Debiti v/enti regionali</v>
          </cell>
          <cell r="E314">
            <v>0</v>
          </cell>
        </row>
        <row r="315">
          <cell r="C315" t="str">
            <v>PDA260</v>
          </cell>
          <cell r="D315" t="str">
            <v>D.VI.2) Debiti v/sperimentazioni gestionali</v>
          </cell>
          <cell r="E315">
            <v>0</v>
          </cell>
        </row>
        <row r="316">
          <cell r="C316" t="str">
            <v>PDA270</v>
          </cell>
          <cell r="D316" t="str">
            <v>D.VI.3) Debiti v/altre partecipate</v>
          </cell>
          <cell r="E316">
            <v>0</v>
          </cell>
        </row>
        <row r="317">
          <cell r="C317" t="str">
            <v>PDA280</v>
          </cell>
          <cell r="D317" t="str">
            <v>D.VII) DEBITI V/FORNITORI</v>
          </cell>
          <cell r="E317">
            <v>62089719</v>
          </cell>
        </row>
        <row r="318">
          <cell r="C318" t="str">
            <v>PDA290</v>
          </cell>
          <cell r="D318" t="str">
            <v xml:space="preserve">D.VII.1) Debiti verso erogatori (privati accreditati e convenzionati) di prestazioni sanitarie </v>
          </cell>
          <cell r="E318">
            <v>9736733</v>
          </cell>
        </row>
        <row r="319">
          <cell r="C319" t="str">
            <v>PDA291</v>
          </cell>
          <cell r="D319" t="str">
            <v xml:space="preserve">D.VII.1.a) Debiti verso erogatori (privati accreditati e convenzionati) di prestazioni sanitarie </v>
          </cell>
          <cell r="E319">
            <v>9736733</v>
          </cell>
        </row>
        <row r="320">
          <cell r="C320" t="str">
            <v>PDA292</v>
          </cell>
          <cell r="D320" t="str">
            <v>D.VII.1.b) Note di credito da ricevere (privati accreditati e convenzionati)</v>
          </cell>
          <cell r="E320">
            <v>0</v>
          </cell>
        </row>
        <row r="321">
          <cell r="C321" t="str">
            <v>PDA300</v>
          </cell>
          <cell r="D321" t="str">
            <v>D.VII.2) Debiti verso altri fornitori</v>
          </cell>
          <cell r="E321">
            <v>52352986</v>
          </cell>
        </row>
        <row r="322">
          <cell r="C322" t="str">
            <v>PDA301</v>
          </cell>
          <cell r="D322" t="str">
            <v>D.VII.2.a) Debiti verso altri fornitori</v>
          </cell>
          <cell r="E322">
            <v>52815880</v>
          </cell>
        </row>
        <row r="323">
          <cell r="C323" t="str">
            <v>PDA302</v>
          </cell>
          <cell r="D323" t="str">
            <v>D.VII.2.b) Note di credito da ricevere (altri fornitori)</v>
          </cell>
          <cell r="E323">
            <v>-462894</v>
          </cell>
        </row>
        <row r="324">
          <cell r="C324" t="str">
            <v>PDA310</v>
          </cell>
          <cell r="D324" t="str">
            <v>D.VIII) DEBITI V/ISTITUTO TESORIERE</v>
          </cell>
          <cell r="E324">
            <v>1861521</v>
          </cell>
        </row>
        <row r="325">
          <cell r="C325" t="str">
            <v>PDA320</v>
          </cell>
          <cell r="D325" t="str">
            <v>D.IX) DEBITI TRIBUTARI</v>
          </cell>
          <cell r="E325">
            <v>6365</v>
          </cell>
        </row>
        <row r="326">
          <cell r="C326" t="str">
            <v>PDA330</v>
          </cell>
          <cell r="D326" t="str">
            <v>D.X) DEBITI V/ISTITUTI PREVIDENZIALI, ASSISTENZIALI E SICUREZZA SOCIALE</v>
          </cell>
          <cell r="E326">
            <v>253919</v>
          </cell>
        </row>
        <row r="327">
          <cell r="C327" t="str">
            <v>PDA340</v>
          </cell>
          <cell r="D327" t="str">
            <v>D.XI) DEBITI V/ALTRI</v>
          </cell>
          <cell r="E327">
            <v>18045852</v>
          </cell>
        </row>
        <row r="328">
          <cell r="C328" t="str">
            <v>PDA350</v>
          </cell>
          <cell r="D328" t="str">
            <v>D.XI.1) Debiti v/altri finanziatori</v>
          </cell>
          <cell r="E328">
            <v>58731</v>
          </cell>
        </row>
        <row r="329">
          <cell r="C329" t="str">
            <v>PDA360</v>
          </cell>
          <cell r="D329" t="str">
            <v>D.XI.2) Debiti v/dipendenti</v>
          </cell>
          <cell r="E329">
            <v>9059537</v>
          </cell>
        </row>
        <row r="330">
          <cell r="C330" t="str">
            <v>PDA370</v>
          </cell>
          <cell r="D330" t="str">
            <v>D.XI.3) Debiti v/gestioni liquidatorie</v>
          </cell>
          <cell r="E330">
            <v>0</v>
          </cell>
        </row>
        <row r="331">
          <cell r="C331" t="str">
            <v>PDA380</v>
          </cell>
          <cell r="D331" t="str">
            <v>D.XI.5) Altri debiti diversi</v>
          </cell>
          <cell r="E331">
            <v>8927584</v>
          </cell>
        </row>
        <row r="332">
          <cell r="C332" t="str">
            <v>PEZ999</v>
          </cell>
          <cell r="D332" t="str">
            <v>E) RATEI E RISCONTI PASSIVI</v>
          </cell>
          <cell r="E332">
            <v>67829</v>
          </cell>
        </row>
        <row r="333">
          <cell r="C333" t="str">
            <v>PEA000</v>
          </cell>
          <cell r="D333" t="str">
            <v>E.I) RATEI PASSIVI</v>
          </cell>
          <cell r="E333">
            <v>67829</v>
          </cell>
        </row>
        <row r="334">
          <cell r="C334" t="str">
            <v>PEA010</v>
          </cell>
          <cell r="D334" t="str">
            <v>E.I.1) Ratei passivi</v>
          </cell>
          <cell r="E334">
            <v>67829</v>
          </cell>
        </row>
        <row r="335">
          <cell r="C335" t="str">
            <v>PEA020</v>
          </cell>
          <cell r="D335" t="str">
            <v>E.I.2) Ratei passivi v/Aziende sanitarie pubbliche della Regione</v>
          </cell>
          <cell r="E335">
            <v>0</v>
          </cell>
        </row>
        <row r="336">
          <cell r="C336" t="str">
            <v>PEA030</v>
          </cell>
          <cell r="D336" t="str">
            <v>E.II) RISCONTI PASSIVI</v>
          </cell>
          <cell r="E336">
            <v>0</v>
          </cell>
        </row>
        <row r="337">
          <cell r="C337" t="str">
            <v>PEA040</v>
          </cell>
          <cell r="D337" t="str">
            <v>E.II.1) Risconti passivi</v>
          </cell>
          <cell r="E337">
            <v>0</v>
          </cell>
        </row>
        <row r="338">
          <cell r="C338" t="str">
            <v>PEA050</v>
          </cell>
          <cell r="D338" t="str">
            <v>E.II.2) Risconti passivi v/Aziende sanitarie pubbliche della Regione</v>
          </cell>
          <cell r="E338">
            <v>0</v>
          </cell>
        </row>
        <row r="339">
          <cell r="C339" t="str">
            <v>PEA060</v>
          </cell>
          <cell r="D339" t="str">
            <v>E.II.3) Risconti passivi - in attuazione dell’art.79, comma 1 sexies lettera c), del D.L. 112/2008, convertito con legge 133/2008 e della legge 23 dicembre 2009 n. 191</v>
          </cell>
          <cell r="E339">
            <v>0</v>
          </cell>
        </row>
        <row r="340">
          <cell r="C340" t="str">
            <v>PZZ999</v>
          </cell>
          <cell r="D340" t="str">
            <v>F) TOTALE PASSIVO E PATRIMONIO NETTO</v>
          </cell>
          <cell r="E340">
            <v>379000582</v>
          </cell>
        </row>
        <row r="341">
          <cell r="C341" t="str">
            <v>PFZ999</v>
          </cell>
          <cell r="D341" t="str">
            <v>G) CONTI D'ORDINE</v>
          </cell>
          <cell r="E341">
            <v>20312401</v>
          </cell>
        </row>
        <row r="342">
          <cell r="C342" t="str">
            <v>PFA000</v>
          </cell>
          <cell r="D342" t="str">
            <v>G.I) CANONI DI LEASING ANCORA DA PAGARE</v>
          </cell>
          <cell r="E342">
            <v>5940769</v>
          </cell>
        </row>
        <row r="343">
          <cell r="C343" t="str">
            <v>PFA010</v>
          </cell>
          <cell r="D343" t="str">
            <v>G.II) DEPOSITI CAUZIONALI</v>
          </cell>
          <cell r="E343">
            <v>0</v>
          </cell>
        </row>
        <row r="344">
          <cell r="C344" t="str">
            <v>PFA020</v>
          </cell>
          <cell r="D344" t="str">
            <v>G.III) BENI IN COMODATO</v>
          </cell>
          <cell r="E344">
            <v>0</v>
          </cell>
        </row>
        <row r="345">
          <cell r="C345" t="str">
            <v>PFA021</v>
          </cell>
          <cell r="D345" t="str">
            <v>G.IV) CANONI DI PROJECT FINANCING ANCORA DA PAGARE</v>
          </cell>
          <cell r="E345">
            <v>0</v>
          </cell>
        </row>
        <row r="346">
          <cell r="C346" t="str">
            <v>PFA030</v>
          </cell>
          <cell r="D346" t="str">
            <v>G.V) ALTRI CONTI D'ORDINE</v>
          </cell>
          <cell r="E346">
            <v>14371632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24"/>
  <sheetViews>
    <sheetView showGridLines="0" tabSelected="1" view="pageBreakPreview" zoomScale="70" zoomScaleNormal="100" zoomScaleSheetLayoutView="70" workbookViewId="0"/>
  </sheetViews>
  <sheetFormatPr defaultColWidth="10.375" defaultRowHeight="23.8" x14ac:dyDescent="0.4"/>
  <cols>
    <col min="1" max="1" width="10.375" style="3"/>
    <col min="2" max="2" width="4" style="11" customWidth="1"/>
    <col min="3" max="3" width="4.625" style="11" customWidth="1"/>
    <col min="4" max="4" width="2.625" style="11" customWidth="1"/>
    <col min="5" max="5" width="4" style="11" customWidth="1"/>
    <col min="6" max="6" width="5.375" style="11" customWidth="1"/>
    <col min="7" max="7" width="4" style="11" customWidth="1"/>
    <col min="8" max="8" width="76.25" style="16" customWidth="1"/>
    <col min="9" max="9" width="19.875" style="16" customWidth="1"/>
    <col min="10" max="10" width="21" style="16" customWidth="1"/>
    <col min="11" max="11" width="25.875" style="16" customWidth="1"/>
    <col min="12" max="12" width="22.625" style="16" customWidth="1"/>
    <col min="13" max="13" width="20.625" style="16" customWidth="1"/>
    <col min="14" max="14" width="13.125" style="16" customWidth="1"/>
    <col min="15" max="15" width="11.625" style="3" bestFit="1" customWidth="1"/>
    <col min="16" max="16" width="15.75" style="3" bestFit="1" customWidth="1"/>
    <col min="17" max="16384" width="10.375" style="3"/>
  </cols>
  <sheetData>
    <row r="1" spans="1:14" s="1" customFormat="1" ht="27.7" customHeight="1" x14ac:dyDescent="0.35">
      <c r="B1" s="8"/>
      <c r="C1" s="17"/>
      <c r="D1" s="17"/>
      <c r="E1" s="17"/>
      <c r="F1" s="17"/>
      <c r="G1" s="17"/>
      <c r="H1" s="291" t="s">
        <v>0</v>
      </c>
      <c r="I1" s="291"/>
      <c r="J1" s="291"/>
      <c r="K1" s="291"/>
      <c r="L1" s="292"/>
      <c r="M1" s="293" t="s">
        <v>175</v>
      </c>
      <c r="N1" s="294"/>
    </row>
    <row r="2" spans="1:14" s="1" customFormat="1" ht="27.7" customHeight="1" thickBot="1" x14ac:dyDescent="0.3">
      <c r="B2" s="18"/>
      <c r="C2" s="288"/>
      <c r="D2" s="288"/>
      <c r="E2" s="288"/>
      <c r="F2" s="288"/>
      <c r="G2" s="288"/>
      <c r="H2" s="297" t="s">
        <v>1</v>
      </c>
      <c r="I2" s="297"/>
      <c r="J2" s="297"/>
      <c r="K2" s="297"/>
      <c r="L2" s="298"/>
      <c r="M2" s="295"/>
      <c r="N2" s="296"/>
    </row>
    <row r="3" spans="1:14" s="2" customFormat="1" ht="14.95" customHeight="1" thickBot="1" x14ac:dyDescent="0.4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87"/>
      <c r="N3" s="87"/>
    </row>
    <row r="4" spans="1:14" ht="19.55" customHeight="1" x14ac:dyDescent="0.3">
      <c r="B4" s="299" t="s">
        <v>273</v>
      </c>
      <c r="C4" s="300"/>
      <c r="D4" s="300"/>
      <c r="E4" s="300"/>
      <c r="F4" s="300"/>
      <c r="G4" s="300"/>
      <c r="H4" s="300"/>
      <c r="I4" s="300"/>
      <c r="J4" s="301"/>
      <c r="K4" s="305" t="s">
        <v>470</v>
      </c>
      <c r="L4" s="305" t="s">
        <v>467</v>
      </c>
      <c r="M4" s="307" t="s">
        <v>176</v>
      </c>
      <c r="N4" s="308"/>
    </row>
    <row r="5" spans="1:14" ht="32.299999999999997" customHeight="1" x14ac:dyDescent="0.3">
      <c r="B5" s="302"/>
      <c r="C5" s="303"/>
      <c r="D5" s="303"/>
      <c r="E5" s="303"/>
      <c r="F5" s="303"/>
      <c r="G5" s="303"/>
      <c r="H5" s="303"/>
      <c r="I5" s="303"/>
      <c r="J5" s="304"/>
      <c r="K5" s="306"/>
      <c r="L5" s="306"/>
      <c r="M5" s="12" t="s">
        <v>2</v>
      </c>
      <c r="N5" s="13" t="s">
        <v>3</v>
      </c>
    </row>
    <row r="6" spans="1:14" s="4" customFormat="1" ht="27" customHeight="1" x14ac:dyDescent="0.25">
      <c r="B6" s="20" t="s">
        <v>4</v>
      </c>
      <c r="C6" s="21" t="s">
        <v>5</v>
      </c>
      <c r="D6" s="21"/>
      <c r="E6" s="21"/>
      <c r="F6" s="21"/>
      <c r="G6" s="21"/>
      <c r="H6" s="21"/>
      <c r="I6" s="110"/>
      <c r="J6" s="111"/>
      <c r="K6" s="140"/>
      <c r="L6" s="140"/>
      <c r="M6" s="141"/>
      <c r="N6" s="90"/>
    </row>
    <row r="7" spans="1:14" s="4" customFormat="1" ht="27" customHeight="1" x14ac:dyDescent="0.25">
      <c r="B7" s="50"/>
      <c r="C7" s="112" t="s">
        <v>6</v>
      </c>
      <c r="D7" s="27" t="s">
        <v>7</v>
      </c>
      <c r="E7" s="27"/>
      <c r="F7" s="27"/>
      <c r="G7" s="27"/>
      <c r="H7" s="27"/>
      <c r="I7" s="73"/>
      <c r="J7" s="74"/>
      <c r="K7" s="165">
        <v>3202315</v>
      </c>
      <c r="L7" s="165">
        <v>1600776</v>
      </c>
      <c r="M7" s="103">
        <f t="shared" ref="M7:M26" si="0">K7-L7</f>
        <v>1601539</v>
      </c>
      <c r="N7" s="14">
        <f>IF(ISERROR(K7/L7-1),"",(K7/L7-1))</f>
        <v>1.0004766438277435</v>
      </c>
    </row>
    <row r="8" spans="1:14" s="6" customFormat="1" ht="27" customHeight="1" x14ac:dyDescent="0.25">
      <c r="A8" s="157" t="s">
        <v>180</v>
      </c>
      <c r="B8" s="24"/>
      <c r="C8" s="113"/>
      <c r="D8" s="28"/>
      <c r="E8" s="25" t="s">
        <v>8</v>
      </c>
      <c r="F8" s="29" t="s">
        <v>9</v>
      </c>
      <c r="G8" s="29"/>
      <c r="H8" s="29"/>
      <c r="I8" s="32"/>
      <c r="J8" s="33"/>
      <c r="K8" s="174">
        <v>0</v>
      </c>
      <c r="L8" s="59">
        <v>0</v>
      </c>
      <c r="M8" s="93">
        <f t="shared" si="0"/>
        <v>0</v>
      </c>
      <c r="N8" s="14" t="str">
        <f t="shared" ref="N8:N36" si="1">IF(ISERROR(K8/L8-1),"",(K8/L8-1))</f>
        <v/>
      </c>
    </row>
    <row r="9" spans="1:14" s="6" customFormat="1" ht="27" customHeight="1" x14ac:dyDescent="0.25">
      <c r="A9" s="157" t="s">
        <v>181</v>
      </c>
      <c r="B9" s="24"/>
      <c r="C9" s="113"/>
      <c r="D9" s="28"/>
      <c r="E9" s="25" t="s">
        <v>10</v>
      </c>
      <c r="F9" s="29" t="s">
        <v>55</v>
      </c>
      <c r="G9" s="29"/>
      <c r="H9" s="29"/>
      <c r="I9" s="32"/>
      <c r="J9" s="33"/>
      <c r="K9" s="174">
        <v>0</v>
      </c>
      <c r="L9" s="59">
        <v>0</v>
      </c>
      <c r="M9" s="93">
        <f t="shared" si="0"/>
        <v>0</v>
      </c>
      <c r="N9" s="14" t="str">
        <f t="shared" si="1"/>
        <v/>
      </c>
    </row>
    <row r="10" spans="1:14" s="6" customFormat="1" ht="27" customHeight="1" x14ac:dyDescent="0.25">
      <c r="A10" s="157" t="s">
        <v>182</v>
      </c>
      <c r="B10" s="47"/>
      <c r="C10" s="113"/>
      <c r="D10" s="28"/>
      <c r="E10" s="25" t="s">
        <v>11</v>
      </c>
      <c r="F10" s="29" t="s">
        <v>143</v>
      </c>
      <c r="G10" s="29"/>
      <c r="H10" s="29"/>
      <c r="I10" s="32"/>
      <c r="J10" s="33"/>
      <c r="K10" s="174">
        <v>2928765</v>
      </c>
      <c r="L10" s="59">
        <v>1281682</v>
      </c>
      <c r="M10" s="93">
        <f t="shared" si="0"/>
        <v>1647083</v>
      </c>
      <c r="N10" s="15">
        <f t="shared" si="1"/>
        <v>1.2850948987346316</v>
      </c>
    </row>
    <row r="11" spans="1:14" s="6" customFormat="1" ht="27" customHeight="1" x14ac:dyDescent="0.25">
      <c r="A11" s="6" t="s">
        <v>183</v>
      </c>
      <c r="B11" s="47"/>
      <c r="C11" s="113"/>
      <c r="D11" s="113"/>
      <c r="E11" s="35" t="s">
        <v>12</v>
      </c>
      <c r="F11" s="37" t="s">
        <v>123</v>
      </c>
      <c r="G11" s="37"/>
      <c r="H11" s="37"/>
      <c r="I11" s="32"/>
      <c r="J11" s="33"/>
      <c r="K11" s="174">
        <v>0</v>
      </c>
      <c r="L11" s="59">
        <v>0</v>
      </c>
      <c r="M11" s="93">
        <f t="shared" si="0"/>
        <v>0</v>
      </c>
      <c r="N11" s="15" t="str">
        <f t="shared" si="1"/>
        <v/>
      </c>
    </row>
    <row r="12" spans="1:14" s="6" customFormat="1" ht="27" customHeight="1" x14ac:dyDescent="0.25">
      <c r="A12" s="157" t="s">
        <v>184</v>
      </c>
      <c r="B12" s="47"/>
      <c r="C12" s="113"/>
      <c r="D12" s="113"/>
      <c r="E12" s="25" t="s">
        <v>13</v>
      </c>
      <c r="F12" s="29" t="s">
        <v>56</v>
      </c>
      <c r="G12" s="29"/>
      <c r="H12" s="29"/>
      <c r="I12" s="32"/>
      <c r="J12" s="33"/>
      <c r="K12" s="174">
        <v>273550</v>
      </c>
      <c r="L12" s="59">
        <v>319094</v>
      </c>
      <c r="M12" s="93">
        <f t="shared" si="0"/>
        <v>-45544</v>
      </c>
      <c r="N12" s="15">
        <f t="shared" si="1"/>
        <v>-0.14272910176938458</v>
      </c>
    </row>
    <row r="13" spans="1:14" s="4" customFormat="1" ht="27" customHeight="1" x14ac:dyDescent="0.25">
      <c r="B13" s="50"/>
      <c r="C13" s="112" t="s">
        <v>14</v>
      </c>
      <c r="D13" s="27" t="s">
        <v>15</v>
      </c>
      <c r="E13" s="27"/>
      <c r="F13" s="27"/>
      <c r="G13" s="27"/>
      <c r="H13" s="27"/>
      <c r="I13" s="73"/>
      <c r="J13" s="74"/>
      <c r="K13" s="165">
        <v>125544682</v>
      </c>
      <c r="L13" s="165">
        <v>119353342</v>
      </c>
      <c r="M13" s="103">
        <f t="shared" si="0"/>
        <v>6191340</v>
      </c>
      <c r="N13" s="14">
        <f t="shared" si="1"/>
        <v>5.1874039689646878E-2</v>
      </c>
    </row>
    <row r="14" spans="1:14" s="6" customFormat="1" ht="27" customHeight="1" x14ac:dyDescent="0.25">
      <c r="B14" s="24"/>
      <c r="C14" s="113"/>
      <c r="D14" s="28"/>
      <c r="E14" s="25" t="s">
        <v>8</v>
      </c>
      <c r="F14" s="29" t="s">
        <v>16</v>
      </c>
      <c r="G14" s="29"/>
      <c r="H14" s="29"/>
      <c r="I14" s="32"/>
      <c r="J14" s="33"/>
      <c r="K14" s="95">
        <v>1871317</v>
      </c>
      <c r="L14" s="95">
        <v>1875950</v>
      </c>
      <c r="M14" s="93">
        <f t="shared" si="0"/>
        <v>-4633</v>
      </c>
      <c r="N14" s="15">
        <f t="shared" si="1"/>
        <v>-2.4696820277726461E-3</v>
      </c>
    </row>
    <row r="15" spans="1:14" s="6" customFormat="1" ht="27" customHeight="1" x14ac:dyDescent="0.25">
      <c r="A15" s="157" t="s">
        <v>185</v>
      </c>
      <c r="B15" s="24"/>
      <c r="C15" s="113"/>
      <c r="D15" s="28"/>
      <c r="E15" s="25"/>
      <c r="F15" s="40" t="s">
        <v>18</v>
      </c>
      <c r="G15" s="40" t="s">
        <v>132</v>
      </c>
      <c r="H15" s="29"/>
      <c r="I15" s="41"/>
      <c r="J15" s="42"/>
      <c r="K15" s="174">
        <v>186658</v>
      </c>
      <c r="L15" s="97">
        <v>191291</v>
      </c>
      <c r="M15" s="96">
        <f t="shared" si="0"/>
        <v>-4633</v>
      </c>
      <c r="N15" s="15">
        <f t="shared" si="1"/>
        <v>-2.4219644416099029E-2</v>
      </c>
    </row>
    <row r="16" spans="1:14" s="6" customFormat="1" ht="27" customHeight="1" x14ac:dyDescent="0.25">
      <c r="A16" s="157" t="s">
        <v>186</v>
      </c>
      <c r="B16" s="24"/>
      <c r="C16" s="113"/>
      <c r="D16" s="28"/>
      <c r="E16" s="25"/>
      <c r="F16" s="40" t="s">
        <v>19</v>
      </c>
      <c r="G16" s="40" t="s">
        <v>133</v>
      </c>
      <c r="H16" s="29"/>
      <c r="I16" s="41"/>
      <c r="J16" s="42"/>
      <c r="K16" s="174">
        <v>1684659</v>
      </c>
      <c r="L16" s="97">
        <v>1684659</v>
      </c>
      <c r="M16" s="96">
        <f t="shared" si="0"/>
        <v>0</v>
      </c>
      <c r="N16" s="15">
        <f t="shared" si="1"/>
        <v>0</v>
      </c>
    </row>
    <row r="17" spans="1:14" s="6" customFormat="1" ht="27" customHeight="1" x14ac:dyDescent="0.25">
      <c r="B17" s="24"/>
      <c r="C17" s="113"/>
      <c r="D17" s="28"/>
      <c r="E17" s="25" t="s">
        <v>10</v>
      </c>
      <c r="F17" s="29" t="s">
        <v>17</v>
      </c>
      <c r="G17" s="29"/>
      <c r="H17" s="29"/>
      <c r="I17" s="32"/>
      <c r="J17" s="33"/>
      <c r="K17" s="95">
        <v>75531022</v>
      </c>
      <c r="L17" s="95">
        <v>79597173</v>
      </c>
      <c r="M17" s="93">
        <f t="shared" si="0"/>
        <v>-4066151</v>
      </c>
      <c r="N17" s="15">
        <f t="shared" si="1"/>
        <v>-5.108411325110751E-2</v>
      </c>
    </row>
    <row r="18" spans="1:14" s="9" customFormat="1" ht="27" customHeight="1" x14ac:dyDescent="0.25">
      <c r="A18" s="157" t="s">
        <v>187</v>
      </c>
      <c r="B18" s="114"/>
      <c r="C18" s="115"/>
      <c r="D18" s="116"/>
      <c r="E18" s="60"/>
      <c r="F18" s="40" t="s">
        <v>18</v>
      </c>
      <c r="G18" s="40" t="s">
        <v>69</v>
      </c>
      <c r="H18" s="40"/>
      <c r="I18" s="41"/>
      <c r="J18" s="42"/>
      <c r="K18" s="174">
        <v>480922</v>
      </c>
      <c r="L18" s="97">
        <v>534628</v>
      </c>
      <c r="M18" s="96">
        <f t="shared" si="0"/>
        <v>-53706</v>
      </c>
      <c r="N18" s="15">
        <f t="shared" si="1"/>
        <v>-0.10045489574058974</v>
      </c>
    </row>
    <row r="19" spans="1:14" s="9" customFormat="1" ht="27" customHeight="1" x14ac:dyDescent="0.25">
      <c r="A19" s="157" t="s">
        <v>188</v>
      </c>
      <c r="B19" s="114"/>
      <c r="C19" s="115"/>
      <c r="D19" s="116"/>
      <c r="E19" s="60"/>
      <c r="F19" s="40" t="s">
        <v>19</v>
      </c>
      <c r="G19" s="40" t="s">
        <v>70</v>
      </c>
      <c r="H19" s="40"/>
      <c r="I19" s="41"/>
      <c r="J19" s="42"/>
      <c r="K19" s="174">
        <v>75050100</v>
      </c>
      <c r="L19" s="97">
        <v>79062545</v>
      </c>
      <c r="M19" s="96">
        <f t="shared" si="0"/>
        <v>-4012445</v>
      </c>
      <c r="N19" s="15">
        <f t="shared" si="1"/>
        <v>-5.0750263604593004E-2</v>
      </c>
    </row>
    <row r="20" spans="1:14" s="6" customFormat="1" ht="27" customHeight="1" x14ac:dyDescent="0.25">
      <c r="A20" s="158" t="s">
        <v>189</v>
      </c>
      <c r="B20" s="47"/>
      <c r="C20" s="113"/>
      <c r="D20" s="28"/>
      <c r="E20" s="35" t="s">
        <v>11</v>
      </c>
      <c r="F20" s="37" t="s">
        <v>20</v>
      </c>
      <c r="G20" s="37"/>
      <c r="H20" s="37"/>
      <c r="I20" s="32"/>
      <c r="J20" s="33"/>
      <c r="K20" s="174">
        <v>2748728</v>
      </c>
      <c r="L20" s="59">
        <v>1982394</v>
      </c>
      <c r="M20" s="93">
        <f t="shared" si="0"/>
        <v>766334</v>
      </c>
      <c r="N20" s="15">
        <f>IF(ISERROR(K20/L20-1),"",(K20/L20-1))</f>
        <v>0.38656997549427619</v>
      </c>
    </row>
    <row r="21" spans="1:14" s="6" customFormat="1" ht="27" customHeight="1" x14ac:dyDescent="0.25">
      <c r="A21" s="157" t="s">
        <v>190</v>
      </c>
      <c r="B21" s="47"/>
      <c r="C21" s="113"/>
      <c r="D21" s="28"/>
      <c r="E21" s="25" t="s">
        <v>12</v>
      </c>
      <c r="F21" s="29" t="s">
        <v>21</v>
      </c>
      <c r="G21" s="29"/>
      <c r="H21" s="29"/>
      <c r="I21" s="32"/>
      <c r="J21" s="33"/>
      <c r="K21" s="174">
        <v>5147047</v>
      </c>
      <c r="L21" s="59">
        <v>4273439</v>
      </c>
      <c r="M21" s="93">
        <f t="shared" si="0"/>
        <v>873608</v>
      </c>
      <c r="N21" s="15">
        <f t="shared" si="1"/>
        <v>0.20442739442402247</v>
      </c>
    </row>
    <row r="22" spans="1:14" s="6" customFormat="1" ht="27" customHeight="1" x14ac:dyDescent="0.25">
      <c r="A22" s="157" t="s">
        <v>191</v>
      </c>
      <c r="B22" s="47"/>
      <c r="C22" s="113"/>
      <c r="D22" s="28"/>
      <c r="E22" s="25" t="s">
        <v>13</v>
      </c>
      <c r="F22" s="29" t="s">
        <v>22</v>
      </c>
      <c r="G22" s="29"/>
      <c r="H22" s="29"/>
      <c r="I22" s="32"/>
      <c r="J22" s="33"/>
      <c r="K22" s="174">
        <v>689722</v>
      </c>
      <c r="L22" s="59">
        <v>510263</v>
      </c>
      <c r="M22" s="93">
        <f t="shared" si="0"/>
        <v>179459</v>
      </c>
      <c r="N22" s="15">
        <f t="shared" si="1"/>
        <v>0.35169902579650092</v>
      </c>
    </row>
    <row r="23" spans="1:14" s="6" customFormat="1" ht="27" customHeight="1" x14ac:dyDescent="0.25">
      <c r="A23" s="157" t="s">
        <v>192</v>
      </c>
      <c r="B23" s="47"/>
      <c r="C23" s="113"/>
      <c r="D23" s="28"/>
      <c r="E23" s="25" t="s">
        <v>23</v>
      </c>
      <c r="F23" s="29" t="s">
        <v>24</v>
      </c>
      <c r="G23" s="29"/>
      <c r="H23" s="29"/>
      <c r="I23" s="32"/>
      <c r="J23" s="33"/>
      <c r="K23" s="174">
        <v>225507</v>
      </c>
      <c r="L23" s="59">
        <v>40927</v>
      </c>
      <c r="M23" s="93">
        <f t="shared" si="0"/>
        <v>184580</v>
      </c>
      <c r="N23" s="15">
        <f t="shared" si="1"/>
        <v>4.509981186014123</v>
      </c>
    </row>
    <row r="24" spans="1:14" s="6" customFormat="1" ht="27" customHeight="1" x14ac:dyDescent="0.25">
      <c r="A24" s="157" t="s">
        <v>193</v>
      </c>
      <c r="B24" s="47"/>
      <c r="C24" s="113"/>
      <c r="D24" s="28"/>
      <c r="E24" s="25" t="s">
        <v>25</v>
      </c>
      <c r="F24" s="29" t="s">
        <v>57</v>
      </c>
      <c r="G24" s="29"/>
      <c r="H24" s="29"/>
      <c r="I24" s="32"/>
      <c r="J24" s="33"/>
      <c r="K24" s="174">
        <v>139049</v>
      </c>
      <c r="L24" s="59">
        <v>139049</v>
      </c>
      <c r="M24" s="93">
        <f t="shared" si="0"/>
        <v>0</v>
      </c>
      <c r="N24" s="15">
        <f t="shared" si="1"/>
        <v>0</v>
      </c>
    </row>
    <row r="25" spans="1:14" s="6" customFormat="1" ht="27" customHeight="1" x14ac:dyDescent="0.25">
      <c r="A25" s="6" t="s">
        <v>194</v>
      </c>
      <c r="B25" s="47"/>
      <c r="C25" s="113"/>
      <c r="D25" s="113"/>
      <c r="E25" s="35" t="s">
        <v>26</v>
      </c>
      <c r="F25" s="37" t="s">
        <v>134</v>
      </c>
      <c r="G25" s="37"/>
      <c r="H25" s="37"/>
      <c r="I25" s="32"/>
      <c r="J25" s="33"/>
      <c r="K25" s="174">
        <v>74005</v>
      </c>
      <c r="L25" s="59">
        <v>94741</v>
      </c>
      <c r="M25" s="93">
        <f t="shared" si="0"/>
        <v>-20736</v>
      </c>
      <c r="N25" s="15">
        <f t="shared" si="1"/>
        <v>-0.21887039402159569</v>
      </c>
    </row>
    <row r="26" spans="1:14" s="6" customFormat="1" ht="27" customHeight="1" x14ac:dyDescent="0.25">
      <c r="A26" s="157" t="s">
        <v>195</v>
      </c>
      <c r="B26" s="47"/>
      <c r="C26" s="113"/>
      <c r="D26" s="113"/>
      <c r="E26" s="25" t="s">
        <v>51</v>
      </c>
      <c r="F26" s="117" t="s">
        <v>155</v>
      </c>
      <c r="G26" s="117"/>
      <c r="H26" s="117"/>
      <c r="I26" s="118"/>
      <c r="J26" s="119"/>
      <c r="K26" s="174">
        <v>39118285</v>
      </c>
      <c r="L26" s="59">
        <v>30839406</v>
      </c>
      <c r="M26" s="93">
        <f t="shared" si="0"/>
        <v>8278879</v>
      </c>
      <c r="N26" s="15">
        <f t="shared" si="1"/>
        <v>0.26845131193512617</v>
      </c>
    </row>
    <row r="27" spans="1:14" s="6" customFormat="1" ht="48.1" customHeight="1" x14ac:dyDescent="0.25">
      <c r="B27" s="47"/>
      <c r="C27" s="113"/>
      <c r="D27" s="113"/>
      <c r="E27" s="25"/>
      <c r="F27" s="117"/>
      <c r="G27" s="117"/>
      <c r="H27" s="117"/>
      <c r="I27" s="146" t="s">
        <v>173</v>
      </c>
      <c r="J27" s="146" t="s">
        <v>174</v>
      </c>
      <c r="K27" s="95"/>
      <c r="L27" s="59"/>
      <c r="M27" s="93"/>
      <c r="N27" s="14" t="str">
        <f t="shared" si="1"/>
        <v/>
      </c>
    </row>
    <row r="28" spans="1:14" s="4" customFormat="1" ht="73.55" customHeight="1" x14ac:dyDescent="0.25">
      <c r="B28" s="50"/>
      <c r="C28" s="112" t="s">
        <v>27</v>
      </c>
      <c r="D28" s="309" t="s">
        <v>177</v>
      </c>
      <c r="E28" s="309"/>
      <c r="F28" s="309"/>
      <c r="G28" s="309"/>
      <c r="H28" s="309"/>
      <c r="I28" s="102">
        <f>I29+I34</f>
        <v>0</v>
      </c>
      <c r="J28" s="102">
        <f>J29+J34</f>
        <v>0</v>
      </c>
      <c r="K28" s="165">
        <v>265</v>
      </c>
      <c r="L28" s="165">
        <v>265</v>
      </c>
      <c r="M28" s="103">
        <f t="shared" ref="M28:M37" si="2">K28-L28</f>
        <v>0</v>
      </c>
      <c r="N28" s="14">
        <f t="shared" si="1"/>
        <v>0</v>
      </c>
    </row>
    <row r="29" spans="1:14" s="6" customFormat="1" ht="27" customHeight="1" x14ac:dyDescent="0.25">
      <c r="B29" s="47"/>
      <c r="C29" s="113"/>
      <c r="D29" s="113"/>
      <c r="E29" s="25" t="s">
        <v>8</v>
      </c>
      <c r="F29" s="117" t="s">
        <v>58</v>
      </c>
      <c r="G29" s="117"/>
      <c r="H29" s="117"/>
      <c r="I29" s="95">
        <f>SUM(I30:I33)</f>
        <v>0</v>
      </c>
      <c r="J29" s="95">
        <f>SUM(J30:J33)</f>
        <v>0</v>
      </c>
      <c r="K29" s="95">
        <v>0</v>
      </c>
      <c r="L29" s="59">
        <v>0</v>
      </c>
      <c r="M29" s="93">
        <f t="shared" si="2"/>
        <v>0</v>
      </c>
      <c r="N29" s="14" t="str">
        <f t="shared" si="1"/>
        <v/>
      </c>
    </row>
    <row r="30" spans="1:14" s="6" customFormat="1" ht="27" customHeight="1" x14ac:dyDescent="0.25">
      <c r="A30" s="157" t="s">
        <v>196</v>
      </c>
      <c r="B30" s="24"/>
      <c r="C30" s="113"/>
      <c r="D30" s="28"/>
      <c r="E30" s="25"/>
      <c r="F30" s="40" t="s">
        <v>18</v>
      </c>
      <c r="G30" s="40" t="s">
        <v>62</v>
      </c>
      <c r="H30" s="29"/>
      <c r="I30" s="97"/>
      <c r="J30" s="42"/>
      <c r="K30" s="147">
        <v>0</v>
      </c>
      <c r="L30" s="97">
        <v>0</v>
      </c>
      <c r="M30" s="96">
        <f t="shared" si="2"/>
        <v>0</v>
      </c>
      <c r="N30" s="14" t="str">
        <f t="shared" si="1"/>
        <v/>
      </c>
    </row>
    <row r="31" spans="1:14" s="6" customFormat="1" ht="27" customHeight="1" x14ac:dyDescent="0.25">
      <c r="A31" s="157" t="s">
        <v>197</v>
      </c>
      <c r="B31" s="24"/>
      <c r="C31" s="113"/>
      <c r="D31" s="28"/>
      <c r="E31" s="25"/>
      <c r="F31" s="40" t="s">
        <v>19</v>
      </c>
      <c r="G31" s="40" t="s">
        <v>64</v>
      </c>
      <c r="H31" s="29"/>
      <c r="I31" s="97"/>
      <c r="J31" s="42"/>
      <c r="K31" s="147">
        <v>0</v>
      </c>
      <c r="L31" s="97">
        <v>0</v>
      </c>
      <c r="M31" s="96">
        <f t="shared" si="2"/>
        <v>0</v>
      </c>
      <c r="N31" s="14" t="str">
        <f t="shared" si="1"/>
        <v/>
      </c>
    </row>
    <row r="32" spans="1:14" s="6" customFormat="1" ht="27" customHeight="1" x14ac:dyDescent="0.25">
      <c r="A32" s="6" t="s">
        <v>198</v>
      </c>
      <c r="B32" s="24"/>
      <c r="C32" s="113"/>
      <c r="D32" s="28"/>
      <c r="E32" s="25"/>
      <c r="F32" s="36" t="s">
        <v>61</v>
      </c>
      <c r="G32" s="36" t="s">
        <v>146</v>
      </c>
      <c r="H32" s="159"/>
      <c r="I32" s="97"/>
      <c r="J32" s="42"/>
      <c r="K32" s="147">
        <v>0</v>
      </c>
      <c r="L32" s="97">
        <v>0</v>
      </c>
      <c r="M32" s="96">
        <f t="shared" si="2"/>
        <v>0</v>
      </c>
      <c r="N32" s="14" t="str">
        <f t="shared" si="1"/>
        <v/>
      </c>
    </row>
    <row r="33" spans="1:14" s="6" customFormat="1" ht="27" customHeight="1" x14ac:dyDescent="0.25">
      <c r="A33" s="157" t="s">
        <v>199</v>
      </c>
      <c r="B33" s="24"/>
      <c r="C33" s="113"/>
      <c r="D33" s="28"/>
      <c r="E33" s="40"/>
      <c r="F33" s="40" t="s">
        <v>102</v>
      </c>
      <c r="G33" s="40" t="s">
        <v>63</v>
      </c>
      <c r="H33" s="62"/>
      <c r="I33" s="120"/>
      <c r="J33" s="121"/>
      <c r="K33" s="147">
        <v>0</v>
      </c>
      <c r="L33" s="97">
        <v>0</v>
      </c>
      <c r="M33" s="96">
        <f t="shared" si="2"/>
        <v>0</v>
      </c>
      <c r="N33" s="14" t="str">
        <f t="shared" si="1"/>
        <v/>
      </c>
    </row>
    <row r="34" spans="1:14" s="6" customFormat="1" ht="27" customHeight="1" x14ac:dyDescent="0.25">
      <c r="B34" s="24"/>
      <c r="C34" s="113"/>
      <c r="D34" s="28"/>
      <c r="E34" s="25" t="s">
        <v>10</v>
      </c>
      <c r="F34" s="117" t="s">
        <v>147</v>
      </c>
      <c r="G34" s="40"/>
      <c r="H34" s="310"/>
      <c r="I34" s="310"/>
      <c r="J34" s="311"/>
      <c r="K34" s="147">
        <v>265</v>
      </c>
      <c r="L34" s="147">
        <v>265</v>
      </c>
      <c r="M34" s="96">
        <f t="shared" si="2"/>
        <v>0</v>
      </c>
      <c r="N34" s="14">
        <f t="shared" si="1"/>
        <v>0</v>
      </c>
    </row>
    <row r="35" spans="1:14" s="6" customFormat="1" ht="27" customHeight="1" x14ac:dyDescent="0.25">
      <c r="A35" s="157" t="s">
        <v>200</v>
      </c>
      <c r="B35" s="24"/>
      <c r="C35" s="113"/>
      <c r="D35" s="28"/>
      <c r="E35" s="25"/>
      <c r="F35" s="40" t="s">
        <v>18</v>
      </c>
      <c r="G35" s="40" t="s">
        <v>59</v>
      </c>
      <c r="H35" s="29"/>
      <c r="I35" s="29"/>
      <c r="J35" s="62"/>
      <c r="K35" s="174">
        <v>265</v>
      </c>
      <c r="L35" s="97">
        <v>265</v>
      </c>
      <c r="M35" s="96">
        <f t="shared" si="2"/>
        <v>0</v>
      </c>
      <c r="N35" s="14">
        <f t="shared" si="1"/>
        <v>0</v>
      </c>
    </row>
    <row r="36" spans="1:14" s="6" customFormat="1" ht="27" customHeight="1" x14ac:dyDescent="0.25">
      <c r="A36" s="157" t="s">
        <v>201</v>
      </c>
      <c r="B36" s="24"/>
      <c r="C36" s="113"/>
      <c r="D36" s="28"/>
      <c r="E36" s="25"/>
      <c r="F36" s="40" t="s">
        <v>19</v>
      </c>
      <c r="G36" s="40" t="s">
        <v>60</v>
      </c>
      <c r="H36" s="122"/>
      <c r="I36" s="122"/>
      <c r="J36" s="123"/>
      <c r="K36" s="174">
        <v>0</v>
      </c>
      <c r="L36" s="97">
        <v>0</v>
      </c>
      <c r="M36" s="96">
        <f t="shared" si="2"/>
        <v>0</v>
      </c>
      <c r="N36" s="14" t="str">
        <f t="shared" si="1"/>
        <v/>
      </c>
    </row>
    <row r="37" spans="1:14" s="4" customFormat="1" ht="27" customHeight="1" thickBot="1" x14ac:dyDescent="0.3">
      <c r="B37" s="124"/>
      <c r="C37" s="125" t="s">
        <v>110</v>
      </c>
      <c r="D37" s="44"/>
      <c r="E37" s="44"/>
      <c r="F37" s="44"/>
      <c r="G37" s="44"/>
      <c r="H37" s="44"/>
      <c r="I37" s="45"/>
      <c r="J37" s="46"/>
      <c r="K37" s="69">
        <v>128747262</v>
      </c>
      <c r="L37" s="69">
        <v>120954383</v>
      </c>
      <c r="M37" s="98">
        <f t="shared" si="2"/>
        <v>7792879</v>
      </c>
      <c r="N37" s="109">
        <f>IF(ISERROR(K37/L37-1),"",(K37/L37-1))</f>
        <v>6.4428248127230026E-2</v>
      </c>
    </row>
    <row r="38" spans="1:14" s="6" customFormat="1" ht="9" customHeight="1" x14ac:dyDescent="0.25">
      <c r="B38" s="47"/>
      <c r="C38" s="126"/>
      <c r="D38" s="29"/>
      <c r="E38" s="29"/>
      <c r="F38" s="29"/>
      <c r="G38" s="29"/>
      <c r="H38" s="29"/>
      <c r="I38" s="32"/>
      <c r="J38" s="33"/>
      <c r="K38" s="59"/>
      <c r="L38" s="59"/>
      <c r="M38" s="93"/>
      <c r="N38" s="94"/>
    </row>
    <row r="39" spans="1:14" s="4" customFormat="1" ht="27" customHeight="1" x14ac:dyDescent="0.25">
      <c r="B39" s="50" t="s">
        <v>28</v>
      </c>
      <c r="C39" s="127" t="s">
        <v>29</v>
      </c>
      <c r="D39" s="72"/>
      <c r="E39" s="72"/>
      <c r="F39" s="72"/>
      <c r="G39" s="72"/>
      <c r="H39" s="72"/>
      <c r="I39" s="73"/>
      <c r="J39" s="74"/>
      <c r="K39" s="102"/>
      <c r="L39" s="102"/>
      <c r="M39" s="103"/>
      <c r="N39" s="92"/>
    </row>
    <row r="40" spans="1:14" s="4" customFormat="1" ht="27" customHeight="1" x14ac:dyDescent="0.25">
      <c r="B40" s="50"/>
      <c r="C40" s="112" t="s">
        <v>6</v>
      </c>
      <c r="D40" s="27" t="s">
        <v>30</v>
      </c>
      <c r="E40" s="27"/>
      <c r="F40" s="27"/>
      <c r="G40" s="27"/>
      <c r="H40" s="27"/>
      <c r="I40" s="73"/>
      <c r="J40" s="74"/>
      <c r="K40" s="165">
        <v>13735041</v>
      </c>
      <c r="L40" s="165">
        <v>11352874</v>
      </c>
      <c r="M40" s="103">
        <f>K40-L40</f>
        <v>2382167</v>
      </c>
      <c r="N40" s="14">
        <f t="shared" ref="N40:N85" si="3">IF(ISERROR(K40/L40-1),"",(K40/L40-1))</f>
        <v>0.20982942292850248</v>
      </c>
    </row>
    <row r="41" spans="1:14" s="6" customFormat="1" ht="27" customHeight="1" x14ac:dyDescent="0.25">
      <c r="A41" s="6" t="s">
        <v>202</v>
      </c>
      <c r="B41" s="24"/>
      <c r="C41" s="113"/>
      <c r="D41" s="28"/>
      <c r="E41" s="35" t="s">
        <v>8</v>
      </c>
      <c r="F41" s="37" t="s">
        <v>135</v>
      </c>
      <c r="G41" s="37"/>
      <c r="H41" s="37"/>
      <c r="I41" s="32"/>
      <c r="J41" s="33"/>
      <c r="K41" s="174">
        <v>13446111</v>
      </c>
      <c r="L41" s="59">
        <v>10979867</v>
      </c>
      <c r="M41" s="93">
        <f>K41-L41</f>
        <v>2466244</v>
      </c>
      <c r="N41" s="15">
        <f t="shared" si="3"/>
        <v>0.22461510690430031</v>
      </c>
    </row>
    <row r="42" spans="1:14" s="6" customFormat="1" ht="27" customHeight="1" x14ac:dyDescent="0.25">
      <c r="A42" s="6" t="s">
        <v>203</v>
      </c>
      <c r="B42" s="24"/>
      <c r="C42" s="113"/>
      <c r="D42" s="28"/>
      <c r="E42" s="35" t="s">
        <v>10</v>
      </c>
      <c r="F42" s="37" t="s">
        <v>136</v>
      </c>
      <c r="G42" s="37"/>
      <c r="H42" s="37"/>
      <c r="I42" s="32"/>
      <c r="J42" s="33"/>
      <c r="K42" s="174">
        <v>288930</v>
      </c>
      <c r="L42" s="59">
        <v>373007</v>
      </c>
      <c r="M42" s="93">
        <f>K42-L42</f>
        <v>-84077</v>
      </c>
      <c r="N42" s="15">
        <f t="shared" si="3"/>
        <v>-0.22540327661411175</v>
      </c>
    </row>
    <row r="43" spans="1:14" s="6" customFormat="1" ht="27" customHeight="1" x14ac:dyDescent="0.25">
      <c r="A43" s="157"/>
      <c r="B43" s="24"/>
      <c r="C43" s="113"/>
      <c r="D43" s="28"/>
      <c r="E43" s="25" t="s">
        <v>11</v>
      </c>
      <c r="F43" s="29" t="s">
        <v>137</v>
      </c>
      <c r="G43" s="25"/>
      <c r="H43" s="29"/>
      <c r="I43" s="32"/>
      <c r="J43" s="33"/>
      <c r="K43" s="174"/>
      <c r="L43" s="59"/>
      <c r="M43" s="93">
        <f>K43-L43</f>
        <v>0</v>
      </c>
      <c r="N43" s="15" t="str">
        <f t="shared" si="3"/>
        <v/>
      </c>
    </row>
    <row r="44" spans="1:14" s="6" customFormat="1" ht="27" customHeight="1" x14ac:dyDescent="0.25">
      <c r="A44" s="157"/>
      <c r="B44" s="47"/>
      <c r="C44" s="126"/>
      <c r="D44" s="29"/>
      <c r="E44" s="25" t="s">
        <v>12</v>
      </c>
      <c r="F44" s="29" t="s">
        <v>138</v>
      </c>
      <c r="G44" s="25"/>
      <c r="H44" s="29"/>
      <c r="I44" s="32"/>
      <c r="J44" s="33"/>
      <c r="K44" s="174"/>
      <c r="L44" s="59"/>
      <c r="M44" s="93">
        <f>K44-L44</f>
        <v>0</v>
      </c>
      <c r="N44" s="15" t="str">
        <f t="shared" si="3"/>
        <v/>
      </c>
    </row>
    <row r="45" spans="1:14" s="6" customFormat="1" ht="49.6" customHeight="1" x14ac:dyDescent="0.25">
      <c r="B45" s="47"/>
      <c r="C45" s="126"/>
      <c r="D45" s="29"/>
      <c r="E45" s="25"/>
      <c r="F45" s="29"/>
      <c r="G45" s="25"/>
      <c r="H45" s="29"/>
      <c r="I45" s="146" t="s">
        <v>173</v>
      </c>
      <c r="J45" s="146" t="s">
        <v>174</v>
      </c>
      <c r="K45" s="59"/>
      <c r="L45" s="59"/>
      <c r="M45" s="93"/>
      <c r="N45" s="94"/>
    </row>
    <row r="46" spans="1:14" s="4" customFormat="1" ht="54.7" customHeight="1" x14ac:dyDescent="0.25">
      <c r="B46" s="50"/>
      <c r="C46" s="112" t="s">
        <v>14</v>
      </c>
      <c r="D46" s="309" t="s">
        <v>178</v>
      </c>
      <c r="E46" s="309"/>
      <c r="F46" s="309"/>
      <c r="G46" s="309"/>
      <c r="H46" s="312"/>
      <c r="I46" s="165">
        <f>I47+I58+I71+I72+I75+I76+I77</f>
        <v>77724572</v>
      </c>
      <c r="J46" s="165">
        <f>J47+J58+J71+J72+J75+J76+J77</f>
        <v>157888891</v>
      </c>
      <c r="K46" s="165">
        <v>235613463</v>
      </c>
      <c r="L46" s="102">
        <v>225291117</v>
      </c>
      <c r="M46" s="103">
        <f>K46-L46</f>
        <v>10322346</v>
      </c>
      <c r="N46" s="14">
        <f t="shared" si="3"/>
        <v>4.5817811804803599E-2</v>
      </c>
    </row>
    <row r="47" spans="1:14" s="6" customFormat="1" ht="27" customHeight="1" x14ac:dyDescent="0.25">
      <c r="B47" s="24"/>
      <c r="C47" s="113"/>
      <c r="D47" s="28"/>
      <c r="E47" s="25" t="s">
        <v>8</v>
      </c>
      <c r="F47" s="29" t="s">
        <v>76</v>
      </c>
      <c r="G47" s="29"/>
      <c r="H47" s="62"/>
      <c r="I47" s="95">
        <f>I48+I51+I52+I57</f>
        <v>1267334</v>
      </c>
      <c r="J47" s="95">
        <f>J48+J51+J52+J57</f>
        <v>0</v>
      </c>
      <c r="K47" s="95">
        <v>1267334</v>
      </c>
      <c r="L47" s="59">
        <v>1266522</v>
      </c>
      <c r="M47" s="93">
        <f>K47-L47</f>
        <v>812</v>
      </c>
      <c r="N47" s="15">
        <f t="shared" si="3"/>
        <v>6.4112585490017082E-4</v>
      </c>
    </row>
    <row r="48" spans="1:14" s="6" customFormat="1" ht="23.3" customHeight="1" x14ac:dyDescent="0.25">
      <c r="B48" s="24"/>
      <c r="C48" s="113"/>
      <c r="D48" s="28"/>
      <c r="E48" s="25"/>
      <c r="F48" s="40" t="s">
        <v>18</v>
      </c>
      <c r="G48" s="40" t="s">
        <v>77</v>
      </c>
      <c r="H48" s="62"/>
      <c r="I48" s="147">
        <f>SUM(I49:I50)</f>
        <v>1260810</v>
      </c>
      <c r="J48" s="95">
        <f>SUM(J49:J50)</f>
        <v>0</v>
      </c>
      <c r="K48" s="174">
        <v>1260810</v>
      </c>
      <c r="L48" s="97">
        <v>1260810</v>
      </c>
      <c r="M48" s="96">
        <f>K48-L48</f>
        <v>0</v>
      </c>
      <c r="N48" s="15">
        <f t="shared" si="3"/>
        <v>0</v>
      </c>
    </row>
    <row r="49" spans="1:16" s="6" customFormat="1" ht="27" customHeight="1" x14ac:dyDescent="0.25">
      <c r="A49" s="6" t="s">
        <v>466</v>
      </c>
      <c r="B49" s="24"/>
      <c r="C49" s="113"/>
      <c r="D49" s="28"/>
      <c r="E49" s="25"/>
      <c r="F49" s="29"/>
      <c r="G49" s="37" t="s">
        <v>8</v>
      </c>
      <c r="H49" s="159" t="s">
        <v>179</v>
      </c>
      <c r="I49" s="147">
        <f>+K49</f>
        <v>0</v>
      </c>
      <c r="J49" s="95"/>
      <c r="K49" s="174">
        <v>0</v>
      </c>
      <c r="L49" s="59">
        <v>0</v>
      </c>
      <c r="M49" s="93">
        <f>K49-L49</f>
        <v>0</v>
      </c>
      <c r="N49" s="15" t="str">
        <f t="shared" si="3"/>
        <v/>
      </c>
    </row>
    <row r="50" spans="1:16" s="6" customFormat="1" ht="27" customHeight="1" x14ac:dyDescent="0.25">
      <c r="A50" s="157" t="s">
        <v>204</v>
      </c>
      <c r="B50" s="24"/>
      <c r="C50" s="113"/>
      <c r="D50" s="28"/>
      <c r="E50" s="25"/>
      <c r="F50" s="29"/>
      <c r="G50" s="29" t="s">
        <v>10</v>
      </c>
      <c r="H50" s="62" t="s">
        <v>78</v>
      </c>
      <c r="I50" s="147">
        <f>+K50</f>
        <v>1260810</v>
      </c>
      <c r="J50" s="95"/>
      <c r="K50" s="174">
        <v>1260810</v>
      </c>
      <c r="L50" s="59">
        <v>1260810</v>
      </c>
      <c r="M50" s="93">
        <f>K50-L50</f>
        <v>0</v>
      </c>
      <c r="N50" s="15">
        <f t="shared" si="3"/>
        <v>0</v>
      </c>
    </row>
    <row r="51" spans="1:16" s="6" customFormat="1" ht="27" customHeight="1" x14ac:dyDescent="0.25">
      <c r="A51" s="157"/>
      <c r="B51" s="24"/>
      <c r="C51" s="113"/>
      <c r="D51" s="28"/>
      <c r="E51" s="25"/>
      <c r="F51" s="40" t="s">
        <v>19</v>
      </c>
      <c r="G51" s="40" t="s">
        <v>79</v>
      </c>
      <c r="H51" s="62"/>
      <c r="I51" s="147"/>
      <c r="J51" s="147"/>
      <c r="K51" s="174"/>
      <c r="L51" s="97"/>
      <c r="M51" s="93">
        <f t="shared" ref="M51:M86" si="4">K51-L51</f>
        <v>0</v>
      </c>
      <c r="N51" s="15" t="str">
        <f t="shared" si="3"/>
        <v/>
      </c>
    </row>
    <row r="52" spans="1:16" s="6" customFormat="1" ht="27" customHeight="1" x14ac:dyDescent="0.25">
      <c r="B52" s="24"/>
      <c r="C52" s="113"/>
      <c r="D52" s="28"/>
      <c r="E52" s="25"/>
      <c r="F52" s="40" t="s">
        <v>61</v>
      </c>
      <c r="G52" s="40" t="s">
        <v>148</v>
      </c>
      <c r="H52" s="62"/>
      <c r="I52" s="147">
        <f>SUM(I53:I56)</f>
        <v>6524</v>
      </c>
      <c r="J52" s="95">
        <f>SUM(J53:J56)</f>
        <v>0</v>
      </c>
      <c r="K52" s="174">
        <v>6524</v>
      </c>
      <c r="L52" s="97">
        <v>5712</v>
      </c>
      <c r="M52" s="93">
        <f t="shared" si="4"/>
        <v>812</v>
      </c>
      <c r="N52" s="15">
        <f t="shared" si="3"/>
        <v>0.14215686274509798</v>
      </c>
    </row>
    <row r="53" spans="1:16" s="6" customFormat="1" ht="27" customHeight="1" x14ac:dyDescent="0.25">
      <c r="A53" s="157"/>
      <c r="B53" s="24"/>
      <c r="C53" s="113"/>
      <c r="D53" s="28"/>
      <c r="E53" s="25"/>
      <c r="F53" s="29"/>
      <c r="G53" s="29" t="s">
        <v>8</v>
      </c>
      <c r="H53" s="62" t="s">
        <v>139</v>
      </c>
      <c r="I53" s="95"/>
      <c r="J53" s="95"/>
      <c r="K53" s="174"/>
      <c r="L53" s="59"/>
      <c r="M53" s="93">
        <f t="shared" si="4"/>
        <v>0</v>
      </c>
      <c r="N53" s="15" t="str">
        <f t="shared" si="3"/>
        <v/>
      </c>
    </row>
    <row r="54" spans="1:16" s="6" customFormat="1" ht="27" customHeight="1" x14ac:dyDescent="0.25">
      <c r="A54" s="157" t="s">
        <v>272</v>
      </c>
      <c r="B54" s="24"/>
      <c r="C54" s="113"/>
      <c r="D54" s="28"/>
      <c r="E54" s="25"/>
      <c r="F54" s="29"/>
      <c r="G54" s="29" t="s">
        <v>10</v>
      </c>
      <c r="H54" s="62" t="s">
        <v>140</v>
      </c>
      <c r="I54" s="59">
        <f>+K54</f>
        <v>6524</v>
      </c>
      <c r="J54" s="59"/>
      <c r="K54" s="174">
        <v>6524</v>
      </c>
      <c r="L54" s="59">
        <v>5712</v>
      </c>
      <c r="M54" s="93">
        <f t="shared" si="4"/>
        <v>812</v>
      </c>
      <c r="N54" s="15">
        <f t="shared" si="3"/>
        <v>0.14215686274509798</v>
      </c>
    </row>
    <row r="55" spans="1:16" s="6" customFormat="1" ht="41.3" customHeight="1" x14ac:dyDescent="0.25">
      <c r="A55" s="157"/>
      <c r="B55" s="24"/>
      <c r="C55" s="113"/>
      <c r="D55" s="28"/>
      <c r="E55" s="25"/>
      <c r="F55" s="29"/>
      <c r="G55" s="29" t="s">
        <v>11</v>
      </c>
      <c r="H55" s="153" t="s">
        <v>156</v>
      </c>
      <c r="I55" s="59"/>
      <c r="J55" s="59"/>
      <c r="K55" s="174"/>
      <c r="L55" s="59"/>
      <c r="M55" s="93">
        <f t="shared" si="4"/>
        <v>0</v>
      </c>
      <c r="N55" s="15" t="str">
        <f t="shared" si="3"/>
        <v/>
      </c>
    </row>
    <row r="56" spans="1:16" s="6" customFormat="1" ht="27" customHeight="1" x14ac:dyDescent="0.25">
      <c r="A56" s="157"/>
      <c r="B56" s="24"/>
      <c r="C56" s="113"/>
      <c r="D56" s="28"/>
      <c r="E56" s="25"/>
      <c r="F56" s="29"/>
      <c r="G56" s="37" t="s">
        <v>12</v>
      </c>
      <c r="H56" s="37" t="s">
        <v>131</v>
      </c>
      <c r="I56" s="59"/>
      <c r="J56" s="59"/>
      <c r="K56" s="174"/>
      <c r="L56" s="59"/>
      <c r="M56" s="93">
        <f t="shared" si="4"/>
        <v>0</v>
      </c>
      <c r="N56" s="15" t="str">
        <f t="shared" si="3"/>
        <v/>
      </c>
    </row>
    <row r="57" spans="1:16" s="6" customFormat="1" ht="27" customHeight="1" x14ac:dyDescent="0.25">
      <c r="A57" s="157" t="s">
        <v>205</v>
      </c>
      <c r="B57" s="24"/>
      <c r="C57" s="113"/>
      <c r="D57" s="28"/>
      <c r="E57" s="25"/>
      <c r="F57" s="40" t="s">
        <v>102</v>
      </c>
      <c r="G57" s="40" t="s">
        <v>149</v>
      </c>
      <c r="H57" s="62"/>
      <c r="I57" s="59">
        <f>+K57</f>
        <v>0</v>
      </c>
      <c r="J57" s="147"/>
      <c r="K57" s="174">
        <v>0</v>
      </c>
      <c r="L57" s="97">
        <v>0</v>
      </c>
      <c r="M57" s="96">
        <f t="shared" si="4"/>
        <v>0</v>
      </c>
      <c r="N57" s="15" t="str">
        <f t="shared" si="3"/>
        <v/>
      </c>
    </row>
    <row r="58" spans="1:16" s="6" customFormat="1" ht="27" customHeight="1" x14ac:dyDescent="0.25">
      <c r="B58" s="24"/>
      <c r="C58" s="113"/>
      <c r="D58" s="28"/>
      <c r="E58" s="25" t="s">
        <v>10</v>
      </c>
      <c r="F58" s="29" t="s">
        <v>80</v>
      </c>
      <c r="G58" s="29"/>
      <c r="H58" s="62"/>
      <c r="I58" s="95">
        <f>I59+I66</f>
        <v>59672327</v>
      </c>
      <c r="J58" s="95">
        <f>J59+J66</f>
        <v>157888891</v>
      </c>
      <c r="K58" s="95">
        <v>217561218</v>
      </c>
      <c r="L58" s="59">
        <v>207411942</v>
      </c>
      <c r="M58" s="93">
        <f t="shared" si="4"/>
        <v>10149276</v>
      </c>
      <c r="N58" s="15">
        <f t="shared" si="3"/>
        <v>4.8932939454373381E-2</v>
      </c>
    </row>
    <row r="59" spans="1:16" s="6" customFormat="1" ht="27" customHeight="1" x14ac:dyDescent="0.25">
      <c r="B59" s="24"/>
      <c r="C59" s="113"/>
      <c r="D59" s="28"/>
      <c r="E59" s="25"/>
      <c r="F59" s="40" t="s">
        <v>18</v>
      </c>
      <c r="G59" s="40" t="s">
        <v>81</v>
      </c>
      <c r="H59" s="62"/>
      <c r="I59" s="147">
        <f>SUM(I60,I65)</f>
        <v>59672327</v>
      </c>
      <c r="J59" s="147">
        <f>SUM(J60,J65)</f>
        <v>0</v>
      </c>
      <c r="K59" s="147">
        <v>59672327</v>
      </c>
      <c r="L59" s="97">
        <v>54956177</v>
      </c>
      <c r="M59" s="96">
        <f t="shared" si="4"/>
        <v>4716150</v>
      </c>
      <c r="N59" s="15">
        <f t="shared" si="3"/>
        <v>8.5816558892005901E-2</v>
      </c>
    </row>
    <row r="60" spans="1:16" s="6" customFormat="1" ht="46.55" customHeight="1" x14ac:dyDescent="0.25">
      <c r="B60" s="24"/>
      <c r="C60" s="113"/>
      <c r="D60" s="28"/>
      <c r="E60" s="25"/>
      <c r="F60" s="29"/>
      <c r="G60" s="29" t="s">
        <v>8</v>
      </c>
      <c r="H60" s="154" t="s">
        <v>124</v>
      </c>
      <c r="I60" s="95">
        <f>SUM(I61:I64)</f>
        <v>59672327</v>
      </c>
      <c r="J60" s="95">
        <f>SUM(J61:J64)</f>
        <v>0</v>
      </c>
      <c r="K60" s="95">
        <v>59672327</v>
      </c>
      <c r="L60" s="59">
        <v>54956177</v>
      </c>
      <c r="M60" s="93">
        <f t="shared" si="4"/>
        <v>4716150</v>
      </c>
      <c r="N60" s="15">
        <f t="shared" si="3"/>
        <v>8.5816558892005901E-2</v>
      </c>
    </row>
    <row r="61" spans="1:16" s="6" customFormat="1" ht="48.1" customHeight="1" x14ac:dyDescent="0.25">
      <c r="A61" s="157" t="s">
        <v>206</v>
      </c>
      <c r="B61" s="24"/>
      <c r="C61" s="113"/>
      <c r="D61" s="28"/>
      <c r="E61" s="25"/>
      <c r="F61" s="29"/>
      <c r="G61" s="29"/>
      <c r="H61" s="155" t="s">
        <v>157</v>
      </c>
      <c r="I61" s="59">
        <f>+K61</f>
        <v>49813232</v>
      </c>
      <c r="J61" s="147"/>
      <c r="K61" s="174">
        <v>49813232</v>
      </c>
      <c r="L61" s="97">
        <v>48576394</v>
      </c>
      <c r="M61" s="96">
        <f t="shared" si="4"/>
        <v>1236838</v>
      </c>
      <c r="N61" s="15">
        <f t="shared" si="3"/>
        <v>2.5461708829189744E-2</v>
      </c>
    </row>
    <row r="62" spans="1:16" s="6" customFormat="1" ht="48.1" customHeight="1" x14ac:dyDescent="0.25">
      <c r="A62" s="157" t="s">
        <v>207</v>
      </c>
      <c r="B62" s="24"/>
      <c r="C62" s="113"/>
      <c r="D62" s="28"/>
      <c r="E62" s="25"/>
      <c r="F62" s="29"/>
      <c r="G62" s="29"/>
      <c r="H62" s="155" t="s">
        <v>158</v>
      </c>
      <c r="I62" s="59">
        <f>+K62</f>
        <v>1813332</v>
      </c>
      <c r="J62" s="95"/>
      <c r="K62" s="174">
        <v>1813332</v>
      </c>
      <c r="L62" s="97">
        <v>0</v>
      </c>
      <c r="M62" s="93">
        <f t="shared" si="4"/>
        <v>1813332</v>
      </c>
      <c r="N62" s="15" t="str">
        <f t="shared" si="3"/>
        <v/>
      </c>
    </row>
    <row r="63" spans="1:16" s="6" customFormat="1" ht="41.95" customHeight="1" x14ac:dyDescent="0.25">
      <c r="A63" s="157" t="s">
        <v>208</v>
      </c>
      <c r="B63" s="24"/>
      <c r="C63" s="113"/>
      <c r="D63" s="28"/>
      <c r="E63" s="25"/>
      <c r="F63" s="29"/>
      <c r="G63" s="29"/>
      <c r="H63" s="155" t="s">
        <v>159</v>
      </c>
      <c r="I63" s="59">
        <f>+K63</f>
        <v>259440</v>
      </c>
      <c r="J63" s="147"/>
      <c r="K63" s="174">
        <v>259440</v>
      </c>
      <c r="L63" s="97">
        <v>0</v>
      </c>
      <c r="M63" s="96">
        <f t="shared" si="4"/>
        <v>259440</v>
      </c>
      <c r="N63" s="15" t="str">
        <f t="shared" si="3"/>
        <v/>
      </c>
    </row>
    <row r="64" spans="1:16" s="10" customFormat="1" ht="43.5" customHeight="1" x14ac:dyDescent="0.25">
      <c r="A64" s="281" t="s">
        <v>209</v>
      </c>
      <c r="B64" s="34"/>
      <c r="C64" s="128"/>
      <c r="D64" s="129"/>
      <c r="E64" s="35"/>
      <c r="F64" s="37"/>
      <c r="G64" s="37"/>
      <c r="H64" s="155" t="s">
        <v>171</v>
      </c>
      <c r="I64" s="59">
        <f>+K64</f>
        <v>7786323</v>
      </c>
      <c r="J64" s="95"/>
      <c r="K64" s="174">
        <v>7786323</v>
      </c>
      <c r="L64" s="97">
        <v>6379783</v>
      </c>
      <c r="M64" s="142">
        <f t="shared" si="4"/>
        <v>1406540</v>
      </c>
      <c r="N64" s="15">
        <f t="shared" si="3"/>
        <v>0.22046831373418185</v>
      </c>
      <c r="P64" s="280"/>
    </row>
    <row r="65" spans="1:16" s="6" customFormat="1" ht="27" customHeight="1" x14ac:dyDescent="0.25">
      <c r="A65" s="157"/>
      <c r="B65" s="24"/>
      <c r="C65" s="113"/>
      <c r="D65" s="28"/>
      <c r="E65" s="25"/>
      <c r="F65" s="29"/>
      <c r="G65" s="29" t="s">
        <v>10</v>
      </c>
      <c r="H65" s="62" t="s">
        <v>141</v>
      </c>
      <c r="I65" s="95"/>
      <c r="J65" s="95"/>
      <c r="K65" s="147">
        <v>0</v>
      </c>
      <c r="L65" s="97">
        <v>0</v>
      </c>
      <c r="M65" s="93">
        <f t="shared" si="4"/>
        <v>0</v>
      </c>
      <c r="N65" s="15" t="str">
        <f t="shared" si="3"/>
        <v/>
      </c>
    </row>
    <row r="66" spans="1:16" s="6" customFormat="1" ht="27" customHeight="1" x14ac:dyDescent="0.25">
      <c r="B66" s="24"/>
      <c r="C66" s="113"/>
      <c r="D66" s="28"/>
      <c r="E66" s="25"/>
      <c r="F66" s="40" t="s">
        <v>19</v>
      </c>
      <c r="G66" s="40" t="s">
        <v>165</v>
      </c>
      <c r="H66" s="62"/>
      <c r="I66" s="147">
        <f>SUM(I67:I70)</f>
        <v>0</v>
      </c>
      <c r="J66" s="147">
        <f>SUM(J67:J70)</f>
        <v>157888891</v>
      </c>
      <c r="K66" s="147">
        <v>157888891</v>
      </c>
      <c r="L66" s="147">
        <v>152455765</v>
      </c>
      <c r="M66" s="96">
        <f t="shared" si="4"/>
        <v>5433126</v>
      </c>
      <c r="N66" s="15">
        <f t="shared" si="3"/>
        <v>3.5637392918529409E-2</v>
      </c>
    </row>
    <row r="67" spans="1:16" s="6" customFormat="1" ht="48.75" customHeight="1" x14ac:dyDescent="0.25">
      <c r="A67" s="6" t="s">
        <v>210</v>
      </c>
      <c r="B67" s="24"/>
      <c r="C67" s="113"/>
      <c r="D67" s="28"/>
      <c r="E67" s="25"/>
      <c r="F67" s="40"/>
      <c r="G67" s="37" t="s">
        <v>8</v>
      </c>
      <c r="H67" s="130" t="s">
        <v>167</v>
      </c>
      <c r="I67" s="95">
        <f>+I117</f>
        <v>0</v>
      </c>
      <c r="J67" s="95">
        <f>+K67-I67</f>
        <v>157888891</v>
      </c>
      <c r="K67" s="174">
        <v>157888891</v>
      </c>
      <c r="L67" s="59">
        <v>152455765</v>
      </c>
      <c r="M67" s="93">
        <f t="shared" si="4"/>
        <v>5433126</v>
      </c>
      <c r="N67" s="15">
        <f t="shared" si="3"/>
        <v>3.5637392918529409E-2</v>
      </c>
    </row>
    <row r="68" spans="1:16" s="6" customFormat="1" ht="45" customHeight="1" x14ac:dyDescent="0.25">
      <c r="A68" s="157" t="s">
        <v>211</v>
      </c>
      <c r="B68" s="24"/>
      <c r="C68" s="113"/>
      <c r="D68" s="28"/>
      <c r="E68" s="25"/>
      <c r="F68" s="40"/>
      <c r="G68" s="37" t="s">
        <v>10</v>
      </c>
      <c r="H68" s="130" t="s">
        <v>168</v>
      </c>
      <c r="I68" s="147"/>
      <c r="J68" s="95"/>
      <c r="K68" s="174">
        <v>0</v>
      </c>
      <c r="L68" s="59">
        <v>0</v>
      </c>
      <c r="M68" s="93">
        <f t="shared" si="4"/>
        <v>0</v>
      </c>
      <c r="N68" s="15" t="str">
        <f t="shared" si="3"/>
        <v/>
      </c>
    </row>
    <row r="69" spans="1:16" s="6" customFormat="1" ht="45.7" customHeight="1" x14ac:dyDescent="0.25">
      <c r="A69" s="157" t="s">
        <v>212</v>
      </c>
      <c r="B69" s="24"/>
      <c r="C69" s="113"/>
      <c r="D69" s="28"/>
      <c r="E69" s="25"/>
      <c r="F69" s="40"/>
      <c r="G69" s="29" t="s">
        <v>11</v>
      </c>
      <c r="H69" s="130" t="s">
        <v>169</v>
      </c>
      <c r="I69" s="147">
        <f>+K69</f>
        <v>0</v>
      </c>
      <c r="J69" s="10"/>
      <c r="K69" s="174">
        <v>0</v>
      </c>
      <c r="L69" s="59">
        <v>0</v>
      </c>
      <c r="M69" s="93">
        <f t="shared" si="4"/>
        <v>0</v>
      </c>
      <c r="N69" s="15" t="str">
        <f t="shared" si="3"/>
        <v/>
      </c>
    </row>
    <row r="70" spans="1:16" s="6" customFormat="1" ht="41.95" customHeight="1" x14ac:dyDescent="0.25">
      <c r="A70" s="157" t="s">
        <v>213</v>
      </c>
      <c r="B70" s="24"/>
      <c r="C70" s="113"/>
      <c r="D70" s="28"/>
      <c r="E70" s="25"/>
      <c r="F70" s="40"/>
      <c r="G70" s="29" t="s">
        <v>12</v>
      </c>
      <c r="H70" s="130" t="s">
        <v>170</v>
      </c>
      <c r="I70" s="147"/>
      <c r="J70" s="147"/>
      <c r="K70" s="174">
        <v>0</v>
      </c>
      <c r="L70" s="97">
        <v>0</v>
      </c>
      <c r="M70" s="96">
        <f t="shared" si="4"/>
        <v>0</v>
      </c>
      <c r="N70" s="15" t="str">
        <f t="shared" si="3"/>
        <v/>
      </c>
    </row>
    <row r="71" spans="1:16" s="6" customFormat="1" ht="27" customHeight="1" x14ac:dyDescent="0.25">
      <c r="A71" s="157" t="s">
        <v>214</v>
      </c>
      <c r="B71" s="24"/>
      <c r="C71" s="113"/>
      <c r="D71" s="28"/>
      <c r="E71" s="25" t="s">
        <v>11</v>
      </c>
      <c r="F71" s="29" t="s">
        <v>71</v>
      </c>
      <c r="G71" s="29"/>
      <c r="H71" s="62"/>
      <c r="I71" s="147">
        <f>+K71</f>
        <v>35477</v>
      </c>
      <c r="J71" s="95">
        <v>0</v>
      </c>
      <c r="K71" s="174">
        <v>35477</v>
      </c>
      <c r="L71" s="97">
        <v>37956</v>
      </c>
      <c r="M71" s="93">
        <f t="shared" si="4"/>
        <v>-2479</v>
      </c>
      <c r="N71" s="15">
        <f t="shared" si="3"/>
        <v>-6.5312467067130342E-2</v>
      </c>
    </row>
    <row r="72" spans="1:16" s="6" customFormat="1" ht="50.95" customHeight="1" x14ac:dyDescent="0.25">
      <c r="B72" s="24"/>
      <c r="C72" s="113"/>
      <c r="D72" s="28"/>
      <c r="E72" s="25" t="s">
        <v>12</v>
      </c>
      <c r="F72" s="313" t="s">
        <v>150</v>
      </c>
      <c r="G72" s="313"/>
      <c r="H72" s="314"/>
      <c r="I72" s="95">
        <f>SUM(I73:I74)</f>
        <v>13047516</v>
      </c>
      <c r="J72" s="95">
        <f>SUM(J73:J74)</f>
        <v>0</v>
      </c>
      <c r="K72" s="95">
        <v>13047516</v>
      </c>
      <c r="L72" s="59">
        <v>13036494</v>
      </c>
      <c r="M72" s="93">
        <f t="shared" si="4"/>
        <v>11022</v>
      </c>
      <c r="N72" s="15">
        <f t="shared" si="3"/>
        <v>8.4547271682100522E-4</v>
      </c>
    </row>
    <row r="73" spans="1:16" s="6" customFormat="1" ht="27" customHeight="1" x14ac:dyDescent="0.25">
      <c r="A73" s="176" t="s">
        <v>274</v>
      </c>
      <c r="B73" s="24"/>
      <c r="C73" s="113"/>
      <c r="D73" s="28"/>
      <c r="E73" s="25"/>
      <c r="F73" s="40" t="s">
        <v>18</v>
      </c>
      <c r="G73" s="40" t="s">
        <v>119</v>
      </c>
      <c r="H73" s="62"/>
      <c r="I73" s="147">
        <f>+K73</f>
        <v>12989457</v>
      </c>
      <c r="J73" s="147"/>
      <c r="K73" s="174">
        <v>12989457</v>
      </c>
      <c r="L73" s="97">
        <v>12993260</v>
      </c>
      <c r="M73" s="96">
        <f t="shared" si="4"/>
        <v>-3803</v>
      </c>
      <c r="N73" s="15">
        <f t="shared" si="3"/>
        <v>-2.9269021015509988E-4</v>
      </c>
      <c r="O73" s="157"/>
      <c r="P73" s="175"/>
    </row>
    <row r="74" spans="1:16" s="6" customFormat="1" ht="27" customHeight="1" x14ac:dyDescent="0.25">
      <c r="A74" s="157" t="s">
        <v>215</v>
      </c>
      <c r="B74" s="24"/>
      <c r="C74" s="113"/>
      <c r="D74" s="28"/>
      <c r="E74" s="25"/>
      <c r="F74" s="40" t="s">
        <v>19</v>
      </c>
      <c r="G74" s="40" t="s">
        <v>120</v>
      </c>
      <c r="H74" s="62"/>
      <c r="I74" s="147">
        <f>+K74</f>
        <v>58059</v>
      </c>
      <c r="J74" s="147"/>
      <c r="K74" s="174">
        <v>58059</v>
      </c>
      <c r="L74" s="97">
        <v>43234</v>
      </c>
      <c r="M74" s="96">
        <f t="shared" si="4"/>
        <v>14825</v>
      </c>
      <c r="N74" s="15">
        <f t="shared" si="3"/>
        <v>0.34290142017856318</v>
      </c>
      <c r="O74" s="157"/>
      <c r="P74" s="175"/>
    </row>
    <row r="75" spans="1:16" s="6" customFormat="1" ht="46.55" customHeight="1" x14ac:dyDescent="0.25">
      <c r="A75" s="157" t="s">
        <v>216</v>
      </c>
      <c r="B75" s="24"/>
      <c r="C75" s="126"/>
      <c r="D75" s="28"/>
      <c r="E75" s="35" t="s">
        <v>13</v>
      </c>
      <c r="F75" s="315" t="s">
        <v>144</v>
      </c>
      <c r="G75" s="315"/>
      <c r="H75" s="316"/>
      <c r="I75" s="147"/>
      <c r="J75" s="147"/>
      <c r="K75" s="174">
        <v>0</v>
      </c>
      <c r="L75" s="97">
        <v>0</v>
      </c>
      <c r="M75" s="96">
        <f t="shared" si="4"/>
        <v>0</v>
      </c>
      <c r="N75" s="15" t="str">
        <f t="shared" si="3"/>
        <v/>
      </c>
    </row>
    <row r="76" spans="1:16" s="6" customFormat="1" ht="27" customHeight="1" x14ac:dyDescent="0.25">
      <c r="A76" s="6" t="s">
        <v>217</v>
      </c>
      <c r="B76" s="47"/>
      <c r="C76" s="126"/>
      <c r="D76" s="28"/>
      <c r="E76" s="35" t="s">
        <v>23</v>
      </c>
      <c r="F76" s="37" t="s">
        <v>82</v>
      </c>
      <c r="G76" s="35"/>
      <c r="H76" s="159"/>
      <c r="I76" s="147">
        <f>+K76</f>
        <v>19288</v>
      </c>
      <c r="J76" s="95"/>
      <c r="K76" s="174">
        <v>19288</v>
      </c>
      <c r="L76" s="59">
        <v>3255</v>
      </c>
      <c r="M76" s="59">
        <f t="shared" si="4"/>
        <v>16033</v>
      </c>
      <c r="N76" s="15">
        <f t="shared" si="3"/>
        <v>4.9256528417818739</v>
      </c>
    </row>
    <row r="77" spans="1:16" s="6" customFormat="1" ht="27" customHeight="1" x14ac:dyDescent="0.25">
      <c r="A77" s="6" t="s">
        <v>218</v>
      </c>
      <c r="B77" s="47"/>
      <c r="C77" s="126"/>
      <c r="D77" s="28"/>
      <c r="E77" s="35" t="s">
        <v>25</v>
      </c>
      <c r="F77" s="37" t="s">
        <v>151</v>
      </c>
      <c r="G77" s="35"/>
      <c r="H77" s="159"/>
      <c r="I77" s="147">
        <f>+K77</f>
        <v>3682630</v>
      </c>
      <c r="J77" s="95"/>
      <c r="K77" s="174">
        <v>3682630</v>
      </c>
      <c r="L77" s="59">
        <v>3534948</v>
      </c>
      <c r="M77" s="59">
        <f t="shared" si="4"/>
        <v>147682</v>
      </c>
      <c r="N77" s="15">
        <f t="shared" si="3"/>
        <v>4.177770083180854E-2</v>
      </c>
    </row>
    <row r="78" spans="1:16" s="4" customFormat="1" ht="27" customHeight="1" x14ac:dyDescent="0.25">
      <c r="B78" s="50"/>
      <c r="C78" s="112" t="s">
        <v>27</v>
      </c>
      <c r="D78" s="27" t="s">
        <v>125</v>
      </c>
      <c r="E78" s="160"/>
      <c r="F78" s="160"/>
      <c r="G78" s="160"/>
      <c r="H78" s="160"/>
      <c r="I78" s="167"/>
      <c r="J78" s="168"/>
      <c r="K78" s="165">
        <v>65392</v>
      </c>
      <c r="L78" s="102">
        <v>65392</v>
      </c>
      <c r="M78" s="103">
        <f t="shared" si="4"/>
        <v>0</v>
      </c>
      <c r="N78" s="14">
        <f t="shared" si="3"/>
        <v>0</v>
      </c>
    </row>
    <row r="79" spans="1:16" s="6" customFormat="1" ht="27" customHeight="1" x14ac:dyDescent="0.25">
      <c r="A79" s="157" t="s">
        <v>219</v>
      </c>
      <c r="B79" s="24"/>
      <c r="C79" s="113"/>
      <c r="D79" s="28"/>
      <c r="E79" s="35" t="s">
        <v>8</v>
      </c>
      <c r="F79" s="37" t="s">
        <v>65</v>
      </c>
      <c r="G79" s="37"/>
      <c r="H79" s="37"/>
      <c r="I79" s="38"/>
      <c r="J79" s="39"/>
      <c r="K79" s="95"/>
      <c r="L79" s="59"/>
      <c r="M79" s="93">
        <f t="shared" si="4"/>
        <v>0</v>
      </c>
      <c r="N79" s="14" t="str">
        <f t="shared" si="3"/>
        <v/>
      </c>
    </row>
    <row r="80" spans="1:16" s="6" customFormat="1" ht="27" customHeight="1" x14ac:dyDescent="0.25">
      <c r="A80" s="157" t="s">
        <v>220</v>
      </c>
      <c r="B80" s="24"/>
      <c r="C80" s="113"/>
      <c r="D80" s="28"/>
      <c r="E80" s="35" t="s">
        <v>10</v>
      </c>
      <c r="F80" s="37" t="s">
        <v>142</v>
      </c>
      <c r="G80" s="37"/>
      <c r="H80" s="37"/>
      <c r="I80" s="38"/>
      <c r="J80" s="39"/>
      <c r="K80" s="174">
        <v>65392</v>
      </c>
      <c r="L80" s="59">
        <v>65392</v>
      </c>
      <c r="M80" s="93">
        <f t="shared" si="4"/>
        <v>0</v>
      </c>
      <c r="N80" s="14">
        <f t="shared" si="3"/>
        <v>0</v>
      </c>
    </row>
    <row r="81" spans="1:15" s="4" customFormat="1" ht="27" customHeight="1" x14ac:dyDescent="0.25">
      <c r="B81" s="50"/>
      <c r="C81" s="112" t="s">
        <v>31</v>
      </c>
      <c r="D81" s="27" t="s">
        <v>32</v>
      </c>
      <c r="E81" s="160"/>
      <c r="F81" s="160"/>
      <c r="G81" s="160"/>
      <c r="H81" s="160"/>
      <c r="I81" s="169"/>
      <c r="J81" s="170"/>
      <c r="K81" s="165">
        <v>0</v>
      </c>
      <c r="L81" s="165">
        <v>24597826</v>
      </c>
      <c r="M81" s="103">
        <f t="shared" si="4"/>
        <v>-24597826</v>
      </c>
      <c r="N81" s="14">
        <f t="shared" si="3"/>
        <v>-1</v>
      </c>
    </row>
    <row r="82" spans="1:15" s="6" customFormat="1" ht="27" customHeight="1" x14ac:dyDescent="0.25">
      <c r="A82" s="6" t="s">
        <v>221</v>
      </c>
      <c r="B82" s="24"/>
      <c r="C82" s="113"/>
      <c r="D82" s="28"/>
      <c r="E82" s="35" t="s">
        <v>8</v>
      </c>
      <c r="F82" s="37" t="s">
        <v>33</v>
      </c>
      <c r="G82" s="37"/>
      <c r="H82" s="37"/>
      <c r="I82" s="32"/>
      <c r="J82" s="33"/>
      <c r="K82" s="174">
        <v>0</v>
      </c>
      <c r="L82" s="59">
        <v>315</v>
      </c>
      <c r="M82" s="93">
        <f t="shared" si="4"/>
        <v>-315</v>
      </c>
      <c r="N82" s="15">
        <f t="shared" si="3"/>
        <v>-1</v>
      </c>
    </row>
    <row r="83" spans="1:15" s="6" customFormat="1" ht="27" customHeight="1" x14ac:dyDescent="0.25">
      <c r="A83" s="157" t="s">
        <v>222</v>
      </c>
      <c r="B83" s="24"/>
      <c r="C83" s="113"/>
      <c r="D83" s="28"/>
      <c r="E83" s="35" t="s">
        <v>10</v>
      </c>
      <c r="F83" s="37" t="s">
        <v>34</v>
      </c>
      <c r="G83" s="37"/>
      <c r="H83" s="37"/>
      <c r="I83" s="32"/>
      <c r="J83" s="33"/>
      <c r="K83" s="174">
        <v>0</v>
      </c>
      <c r="L83" s="59">
        <v>24593080</v>
      </c>
      <c r="M83" s="93">
        <f t="shared" si="4"/>
        <v>-24593080</v>
      </c>
      <c r="N83" s="15">
        <f t="shared" si="3"/>
        <v>-1</v>
      </c>
    </row>
    <row r="84" spans="1:15" s="6" customFormat="1" ht="27" customHeight="1" x14ac:dyDescent="0.25">
      <c r="A84" s="6" t="s">
        <v>223</v>
      </c>
      <c r="B84" s="24"/>
      <c r="C84" s="113"/>
      <c r="D84" s="28"/>
      <c r="E84" s="35" t="s">
        <v>11</v>
      </c>
      <c r="F84" s="37" t="s">
        <v>152</v>
      </c>
      <c r="G84" s="37"/>
      <c r="H84" s="37"/>
      <c r="I84" s="32"/>
      <c r="J84" s="33"/>
      <c r="K84" s="174">
        <v>0</v>
      </c>
      <c r="L84" s="59">
        <v>0</v>
      </c>
      <c r="M84" s="93">
        <f t="shared" si="4"/>
        <v>0</v>
      </c>
      <c r="N84" s="15" t="str">
        <f t="shared" si="3"/>
        <v/>
      </c>
    </row>
    <row r="85" spans="1:15" s="6" customFormat="1" ht="27" customHeight="1" x14ac:dyDescent="0.25">
      <c r="A85" s="157" t="s">
        <v>224</v>
      </c>
      <c r="B85" s="47"/>
      <c r="C85" s="126"/>
      <c r="D85" s="28"/>
      <c r="E85" s="35" t="s">
        <v>12</v>
      </c>
      <c r="F85" s="29" t="s">
        <v>66</v>
      </c>
      <c r="G85" s="25"/>
      <c r="H85" s="29"/>
      <c r="I85" s="32"/>
      <c r="J85" s="33"/>
      <c r="K85" s="174">
        <v>0</v>
      </c>
      <c r="L85" s="59">
        <v>4431</v>
      </c>
      <c r="M85" s="93">
        <f t="shared" si="4"/>
        <v>-4431</v>
      </c>
      <c r="N85" s="15">
        <f t="shared" si="3"/>
        <v>-1</v>
      </c>
    </row>
    <row r="86" spans="1:15" s="4" customFormat="1" ht="27" customHeight="1" thickBot="1" x14ac:dyDescent="0.3">
      <c r="B86" s="43"/>
      <c r="C86" s="125" t="s">
        <v>109</v>
      </c>
      <c r="D86" s="44"/>
      <c r="E86" s="44"/>
      <c r="F86" s="44"/>
      <c r="G86" s="44"/>
      <c r="H86" s="44"/>
      <c r="I86" s="45"/>
      <c r="J86" s="46"/>
      <c r="K86" s="69">
        <v>249413896</v>
      </c>
      <c r="L86" s="69">
        <v>261307209</v>
      </c>
      <c r="M86" s="98">
        <f t="shared" si="4"/>
        <v>-11893313</v>
      </c>
      <c r="N86" s="109">
        <f>IF(ISERROR(K86/L86-1),"",(K86/L86-1))</f>
        <v>-4.5514676175658075E-2</v>
      </c>
    </row>
    <row r="87" spans="1:15" s="6" customFormat="1" ht="9" customHeight="1" x14ac:dyDescent="0.25">
      <c r="B87" s="47"/>
      <c r="C87" s="126"/>
      <c r="D87" s="29"/>
      <c r="E87" s="29"/>
      <c r="F87" s="29"/>
      <c r="G87" s="29"/>
      <c r="H87" s="29"/>
      <c r="I87" s="32"/>
      <c r="J87" s="33"/>
      <c r="K87" s="59"/>
      <c r="L87" s="59"/>
      <c r="M87" s="93"/>
      <c r="N87" s="94"/>
    </row>
    <row r="88" spans="1:15" s="4" customFormat="1" ht="27" customHeight="1" x14ac:dyDescent="0.25">
      <c r="B88" s="50" t="s">
        <v>35</v>
      </c>
      <c r="C88" s="127" t="s">
        <v>97</v>
      </c>
      <c r="D88" s="72"/>
      <c r="E88" s="72"/>
      <c r="F88" s="72"/>
      <c r="G88" s="72"/>
      <c r="H88" s="72"/>
      <c r="I88" s="73"/>
      <c r="J88" s="74"/>
      <c r="K88" s="102"/>
      <c r="L88" s="102"/>
      <c r="M88" s="103"/>
      <c r="N88" s="92"/>
    </row>
    <row r="89" spans="1:15" s="4" customFormat="1" ht="27" customHeight="1" x14ac:dyDescent="0.25">
      <c r="A89" s="161" t="s">
        <v>225</v>
      </c>
      <c r="B89" s="50"/>
      <c r="C89" s="112" t="s">
        <v>6</v>
      </c>
      <c r="D89" s="27" t="s">
        <v>67</v>
      </c>
      <c r="E89" s="27"/>
      <c r="F89" s="27"/>
      <c r="G89" s="27"/>
      <c r="H89" s="27"/>
      <c r="I89" s="73"/>
      <c r="J89" s="74"/>
      <c r="K89" s="174">
        <v>0</v>
      </c>
      <c r="L89" s="102">
        <v>0</v>
      </c>
      <c r="M89" s="103">
        <f>K89-L89</f>
        <v>0</v>
      </c>
      <c r="N89" s="14" t="str">
        <f t="shared" ref="N89:N90" si="5">IF(ISERROR(K89/L89-1),"",(K89/L89-1))</f>
        <v/>
      </c>
    </row>
    <row r="90" spans="1:15" s="4" customFormat="1" ht="27" customHeight="1" x14ac:dyDescent="0.25">
      <c r="A90" s="161" t="s">
        <v>226</v>
      </c>
      <c r="B90" s="50"/>
      <c r="C90" s="112" t="s">
        <v>14</v>
      </c>
      <c r="D90" s="27" t="s">
        <v>101</v>
      </c>
      <c r="E90" s="27"/>
      <c r="F90" s="27"/>
      <c r="G90" s="27"/>
      <c r="H90" s="27"/>
      <c r="I90" s="73"/>
      <c r="J90" s="74"/>
      <c r="K90" s="174">
        <v>839424</v>
      </c>
      <c r="L90" s="102">
        <v>195188</v>
      </c>
      <c r="M90" s="103">
        <f>K90-L90</f>
        <v>644236</v>
      </c>
      <c r="N90" s="14">
        <f t="shared" si="5"/>
        <v>3.300592249523536</v>
      </c>
    </row>
    <row r="91" spans="1:15" s="4" customFormat="1" ht="27" customHeight="1" thickBot="1" x14ac:dyDescent="0.3">
      <c r="B91" s="43"/>
      <c r="C91" s="125" t="s">
        <v>108</v>
      </c>
      <c r="D91" s="44"/>
      <c r="E91" s="44"/>
      <c r="F91" s="44"/>
      <c r="G91" s="44"/>
      <c r="H91" s="44"/>
      <c r="I91" s="45"/>
      <c r="J91" s="46"/>
      <c r="K91" s="69">
        <v>839424</v>
      </c>
      <c r="L91" s="69">
        <v>195188</v>
      </c>
      <c r="M91" s="98">
        <f>K91-L91</f>
        <v>644236</v>
      </c>
      <c r="N91" s="109">
        <f>IF(ISERROR(K91/L91-1),"",(K91/L91-1))</f>
        <v>3.300592249523536</v>
      </c>
    </row>
    <row r="92" spans="1:15" s="6" customFormat="1" ht="9" customHeight="1" thickBot="1" x14ac:dyDescent="0.3">
      <c r="B92" s="47"/>
      <c r="C92" s="126"/>
      <c r="D92" s="29"/>
      <c r="E92" s="29"/>
      <c r="F92" s="29"/>
      <c r="G92" s="29"/>
      <c r="H92" s="29"/>
      <c r="I92" s="32"/>
      <c r="J92" s="33"/>
      <c r="K92" s="59"/>
      <c r="L92" s="59"/>
      <c r="M92" s="93"/>
      <c r="N92" s="94"/>
    </row>
    <row r="93" spans="1:15" s="6" customFormat="1" ht="27" customHeight="1" thickTop="1" thickBot="1" x14ac:dyDescent="0.3">
      <c r="B93" s="75" t="s">
        <v>75</v>
      </c>
      <c r="C93" s="131"/>
      <c r="D93" s="77"/>
      <c r="E93" s="78"/>
      <c r="F93" s="78"/>
      <c r="G93" s="78"/>
      <c r="H93" s="77"/>
      <c r="I93" s="79"/>
      <c r="J93" s="80"/>
      <c r="K93" s="104">
        <v>379000582</v>
      </c>
      <c r="L93" s="104">
        <v>382456780</v>
      </c>
      <c r="M93" s="105">
        <f>K93-L93</f>
        <v>-3456198</v>
      </c>
      <c r="N93" s="106">
        <f>IF(ISERROR(K93/L93-1),"",(K93/L93-1))</f>
        <v>-9.0368328677556953E-3</v>
      </c>
    </row>
    <row r="94" spans="1:15" s="6" customFormat="1" ht="9" customHeight="1" thickTop="1" x14ac:dyDescent="0.25">
      <c r="B94" s="132"/>
      <c r="C94" s="133"/>
      <c r="D94" s="134"/>
      <c r="E94" s="134"/>
      <c r="F94" s="134"/>
      <c r="G94" s="134"/>
      <c r="H94" s="134"/>
      <c r="I94" s="135"/>
      <c r="J94" s="136"/>
      <c r="K94" s="143"/>
      <c r="L94" s="143"/>
      <c r="M94" s="144"/>
      <c r="N94" s="145"/>
      <c r="O94" s="5"/>
    </row>
    <row r="95" spans="1:15" s="6" customFormat="1" ht="27" customHeight="1" x14ac:dyDescent="0.25">
      <c r="B95" s="50" t="s">
        <v>36</v>
      </c>
      <c r="C95" s="127" t="s">
        <v>37</v>
      </c>
      <c r="D95" s="72"/>
      <c r="E95" s="81"/>
      <c r="F95" s="81"/>
      <c r="G95" s="81"/>
      <c r="H95" s="28"/>
      <c r="I95" s="73"/>
      <c r="J95" s="74"/>
      <c r="K95" s="102"/>
      <c r="L95" s="102"/>
      <c r="M95" s="93"/>
      <c r="N95" s="94"/>
      <c r="O95" s="5"/>
    </row>
    <row r="96" spans="1:15" s="6" customFormat="1" ht="27" customHeight="1" x14ac:dyDescent="0.25">
      <c r="A96" s="157" t="s">
        <v>227</v>
      </c>
      <c r="B96" s="47"/>
      <c r="C96" s="112" t="s">
        <v>8</v>
      </c>
      <c r="D96" s="52" t="s">
        <v>73</v>
      </c>
      <c r="E96" s="72"/>
      <c r="F96" s="81"/>
      <c r="G96" s="81"/>
      <c r="H96" s="28"/>
      <c r="I96" s="32"/>
      <c r="J96" s="33"/>
      <c r="K96" s="174">
        <v>5940769</v>
      </c>
      <c r="L96" s="59">
        <v>6451995</v>
      </c>
      <c r="M96" s="93">
        <f>K96-L96</f>
        <v>-511226</v>
      </c>
      <c r="N96" s="14">
        <f t="shared" ref="N96:N98" si="6">IF(ISERROR(K96/L96-1),"",(K96/L96-1))</f>
        <v>-7.9235337287149155E-2</v>
      </c>
    </row>
    <row r="97" spans="1:14" s="6" customFormat="1" ht="27" customHeight="1" x14ac:dyDescent="0.25">
      <c r="A97" s="157" t="s">
        <v>228</v>
      </c>
      <c r="B97" s="47"/>
      <c r="C97" s="112" t="s">
        <v>10</v>
      </c>
      <c r="D97" s="52" t="s">
        <v>38</v>
      </c>
      <c r="E97" s="72"/>
      <c r="F97" s="81"/>
      <c r="G97" s="81"/>
      <c r="H97" s="28"/>
      <c r="I97" s="32"/>
      <c r="J97" s="33"/>
      <c r="K97" s="174">
        <v>0</v>
      </c>
      <c r="L97" s="59">
        <v>0</v>
      </c>
      <c r="M97" s="93">
        <f>K97-L97</f>
        <v>0</v>
      </c>
      <c r="N97" s="14" t="str">
        <f t="shared" si="6"/>
        <v/>
      </c>
    </row>
    <row r="98" spans="1:14" s="6" customFormat="1" ht="27" customHeight="1" x14ac:dyDescent="0.25">
      <c r="A98" s="157" t="s">
        <v>229</v>
      </c>
      <c r="B98" s="47"/>
      <c r="C98" s="112" t="s">
        <v>11</v>
      </c>
      <c r="D98" s="52" t="s">
        <v>126</v>
      </c>
      <c r="E98" s="72"/>
      <c r="F98" s="81"/>
      <c r="G98" s="81"/>
      <c r="H98" s="28"/>
      <c r="I98" s="32"/>
      <c r="J98" s="33"/>
      <c r="K98" s="174">
        <v>0</v>
      </c>
      <c r="L98" s="59">
        <v>0</v>
      </c>
      <c r="M98" s="93">
        <f>K98-L98</f>
        <v>0</v>
      </c>
      <c r="N98" s="14" t="str">
        <f t="shared" si="6"/>
        <v/>
      </c>
    </row>
    <row r="99" spans="1:14" s="6" customFormat="1" ht="27" customHeight="1" x14ac:dyDescent="0.25">
      <c r="A99" s="157" t="s">
        <v>230</v>
      </c>
      <c r="B99" s="47"/>
      <c r="C99" s="112" t="s">
        <v>12</v>
      </c>
      <c r="D99" s="52" t="s">
        <v>74</v>
      </c>
      <c r="E99" s="72"/>
      <c r="F99" s="81"/>
      <c r="G99" s="81"/>
      <c r="H99" s="28"/>
      <c r="I99" s="32"/>
      <c r="J99" s="33"/>
      <c r="K99" s="174">
        <v>14371632</v>
      </c>
      <c r="L99" s="59">
        <v>14464159</v>
      </c>
      <c r="M99" s="93">
        <f>K99-L99</f>
        <v>-92527</v>
      </c>
      <c r="N99" s="15">
        <f>IF(ISERROR(K99/L99-1),"",(K99/L99-1))</f>
        <v>-6.396984435804387E-3</v>
      </c>
    </row>
    <row r="100" spans="1:14" s="4" customFormat="1" ht="27" customHeight="1" thickBot="1" x14ac:dyDescent="0.3">
      <c r="B100" s="82"/>
      <c r="C100" s="137" t="s">
        <v>107</v>
      </c>
      <c r="D100" s="83"/>
      <c r="E100" s="83"/>
      <c r="F100" s="83"/>
      <c r="G100" s="83"/>
      <c r="H100" s="83"/>
      <c r="I100" s="84"/>
      <c r="J100" s="85"/>
      <c r="K100" s="107">
        <v>20312401</v>
      </c>
      <c r="L100" s="107">
        <v>20916154</v>
      </c>
      <c r="M100" s="108">
        <f>K100-L100</f>
        <v>-603753</v>
      </c>
      <c r="N100" s="109">
        <f>IF(ISERROR(K100/L100-1),"",(K100/L100-1))</f>
        <v>-2.8865392748590346E-2</v>
      </c>
    </row>
    <row r="101" spans="1:14" x14ac:dyDescent="0.4">
      <c r="B101" s="152"/>
      <c r="C101" s="289"/>
      <c r="D101" s="290"/>
      <c r="E101" s="290"/>
      <c r="F101" s="290"/>
      <c r="G101" s="290"/>
      <c r="H101" s="138"/>
      <c r="I101" s="86"/>
      <c r="J101" s="86"/>
      <c r="K101" s="86"/>
      <c r="L101" s="86"/>
    </row>
    <row r="102" spans="1:14" x14ac:dyDescent="0.4">
      <c r="B102" s="152"/>
      <c r="C102" s="319"/>
      <c r="D102" s="320"/>
      <c r="E102" s="320"/>
      <c r="F102" s="320"/>
      <c r="G102" s="320"/>
      <c r="H102" s="139"/>
      <c r="I102" s="86"/>
      <c r="J102" s="86"/>
      <c r="K102" s="86"/>
      <c r="L102" s="86"/>
    </row>
    <row r="103" spans="1:14" x14ac:dyDescent="0.4">
      <c r="A103" s="157"/>
      <c r="B103" s="152"/>
      <c r="C103" s="319"/>
      <c r="D103" s="320"/>
      <c r="E103" s="320"/>
      <c r="F103" s="320"/>
      <c r="G103" s="320"/>
      <c r="H103" s="139"/>
      <c r="I103" s="86"/>
      <c r="J103" s="86"/>
      <c r="K103" s="86"/>
      <c r="L103" s="86"/>
    </row>
    <row r="104" spans="1:14" s="7" customFormat="1" x14ac:dyDescent="0.4">
      <c r="A104" s="157"/>
      <c r="B104" s="152"/>
      <c r="C104" s="321"/>
      <c r="D104" s="322"/>
      <c r="E104" s="322"/>
      <c r="F104" s="322"/>
      <c r="G104" s="322"/>
      <c r="H104" s="16"/>
      <c r="I104" s="16"/>
      <c r="J104" s="16"/>
      <c r="K104" s="16"/>
      <c r="L104" s="16"/>
      <c r="M104" s="16"/>
      <c r="N104" s="16"/>
    </row>
    <row r="105" spans="1:14" s="7" customFormat="1" x14ac:dyDescent="0.4">
      <c r="B105" s="152"/>
      <c r="C105" s="323"/>
      <c r="D105" s="323"/>
      <c r="E105" s="323"/>
      <c r="F105" s="323"/>
      <c r="G105" s="323"/>
      <c r="H105" s="16"/>
      <c r="I105" s="16"/>
      <c r="J105" s="16"/>
      <c r="K105" s="287"/>
      <c r="L105" s="284"/>
      <c r="M105" s="16"/>
      <c r="N105" s="16"/>
    </row>
    <row r="106" spans="1:14" s="7" customFormat="1" x14ac:dyDescent="0.4">
      <c r="B106" s="152"/>
      <c r="C106" s="317"/>
      <c r="D106" s="317"/>
      <c r="E106" s="317"/>
      <c r="F106" s="317"/>
      <c r="G106" s="317"/>
      <c r="H106" s="16"/>
      <c r="I106" s="16"/>
      <c r="J106" s="16"/>
      <c r="K106" s="287"/>
      <c r="L106" s="284"/>
      <c r="M106" s="16"/>
      <c r="N106" s="16"/>
    </row>
    <row r="107" spans="1:14" s="7" customFormat="1" x14ac:dyDescent="0.4">
      <c r="B107" s="152"/>
      <c r="C107" s="318"/>
      <c r="D107" s="318"/>
      <c r="E107" s="318"/>
      <c r="F107" s="318"/>
      <c r="G107" s="318"/>
      <c r="H107" s="16"/>
      <c r="I107" s="16"/>
      <c r="J107" s="16"/>
      <c r="K107" s="16"/>
      <c r="L107" s="16"/>
      <c r="M107" s="16"/>
      <c r="N107" s="16"/>
    </row>
    <row r="108" spans="1:14" s="7" customFormat="1" x14ac:dyDescent="0.4">
      <c r="B108" s="152"/>
      <c r="C108" s="11"/>
      <c r="D108" s="11"/>
      <c r="E108" s="11"/>
      <c r="F108" s="11"/>
      <c r="G108" s="11"/>
      <c r="H108" s="16"/>
      <c r="I108" s="16"/>
      <c r="J108" s="16"/>
      <c r="K108" s="287"/>
      <c r="L108" s="16"/>
      <c r="M108" s="16"/>
      <c r="N108" s="16"/>
    </row>
    <row r="109" spans="1:14" s="7" customFormat="1" x14ac:dyDescent="0.4">
      <c r="B109" s="152"/>
      <c r="C109" s="11"/>
      <c r="D109" s="11"/>
      <c r="E109" s="11"/>
      <c r="F109" s="11"/>
      <c r="G109" s="11"/>
      <c r="H109" s="16"/>
      <c r="I109" s="16"/>
      <c r="J109" s="16"/>
      <c r="K109" s="286"/>
      <c r="L109" s="16"/>
      <c r="M109" s="16"/>
      <c r="N109" s="16"/>
    </row>
    <row r="110" spans="1:14" s="7" customFormat="1" x14ac:dyDescent="0.4">
      <c r="B110" s="152"/>
      <c r="C110" s="11"/>
      <c r="D110" s="11"/>
      <c r="E110" s="11"/>
      <c r="F110" s="11"/>
      <c r="G110" s="11"/>
      <c r="H110" s="16"/>
      <c r="I110" s="16"/>
      <c r="J110" s="16"/>
      <c r="K110" s="16"/>
      <c r="L110" s="16"/>
      <c r="M110" s="16"/>
      <c r="N110" s="16"/>
    </row>
    <row r="111" spans="1:14" s="7" customFormat="1" x14ac:dyDescent="0.4">
      <c r="B111" s="152"/>
      <c r="C111" s="11"/>
      <c r="D111" s="11"/>
      <c r="E111" s="11"/>
      <c r="F111" s="11"/>
      <c r="G111" s="11"/>
      <c r="H111" s="16"/>
      <c r="I111" s="285"/>
      <c r="J111" s="16"/>
      <c r="K111" s="16"/>
      <c r="L111" s="16"/>
      <c r="M111" s="16"/>
      <c r="N111" s="16"/>
    </row>
    <row r="112" spans="1:14" s="7" customFormat="1" x14ac:dyDescent="0.4">
      <c r="B112" s="152"/>
      <c r="C112" s="11"/>
      <c r="D112" s="11"/>
      <c r="E112" s="11"/>
      <c r="F112" s="11"/>
      <c r="G112" s="11"/>
      <c r="H112" s="16"/>
      <c r="I112" s="285"/>
      <c r="J112" s="16"/>
      <c r="K112" s="16"/>
      <c r="L112" s="16"/>
      <c r="M112" s="16"/>
      <c r="N112" s="16"/>
    </row>
    <row r="113" spans="2:14" s="7" customFormat="1" x14ac:dyDescent="0.4">
      <c r="B113" s="152"/>
      <c r="C113" s="11"/>
      <c r="D113" s="11"/>
      <c r="E113" s="11"/>
      <c r="F113" s="11"/>
      <c r="G113" s="11"/>
      <c r="H113" s="16"/>
      <c r="I113" s="285"/>
      <c r="J113" s="16"/>
      <c r="K113" s="16"/>
      <c r="L113" s="16"/>
      <c r="M113" s="16"/>
      <c r="N113" s="16"/>
    </row>
    <row r="114" spans="2:14" s="7" customFormat="1" x14ac:dyDescent="0.4">
      <c r="B114" s="152"/>
      <c r="C114" s="11"/>
      <c r="D114" s="11"/>
      <c r="E114" s="11"/>
      <c r="F114" s="11"/>
      <c r="G114" s="11"/>
      <c r="H114" s="16"/>
      <c r="I114" s="285"/>
      <c r="J114" s="16"/>
      <c r="K114" s="16"/>
      <c r="L114" s="16"/>
      <c r="M114" s="16"/>
      <c r="N114" s="16"/>
    </row>
    <row r="115" spans="2:14" s="7" customFormat="1" x14ac:dyDescent="0.4">
      <c r="B115" s="152"/>
      <c r="C115" s="11"/>
      <c r="D115" s="11"/>
      <c r="E115" s="11"/>
      <c r="F115" s="11"/>
      <c r="G115" s="11"/>
      <c r="H115" s="16"/>
      <c r="I115" s="285"/>
      <c r="J115" s="16"/>
      <c r="K115" s="16"/>
      <c r="L115" s="16"/>
      <c r="M115" s="16"/>
      <c r="N115" s="16"/>
    </row>
    <row r="116" spans="2:14" s="7" customFormat="1" x14ac:dyDescent="0.4">
      <c r="B116" s="152"/>
      <c r="C116" s="11"/>
      <c r="D116" s="11"/>
      <c r="E116" s="11"/>
      <c r="F116" s="11"/>
      <c r="G116" s="11"/>
      <c r="H116" s="16"/>
      <c r="I116" s="285"/>
      <c r="J116" s="16"/>
      <c r="K116" s="16"/>
      <c r="L116" s="16"/>
      <c r="M116" s="16"/>
      <c r="N116" s="16"/>
    </row>
    <row r="117" spans="2:14" s="7" customFormat="1" x14ac:dyDescent="0.4">
      <c r="B117" s="152"/>
      <c r="C117" s="11"/>
      <c r="D117" s="11"/>
      <c r="E117" s="11"/>
      <c r="F117" s="11"/>
      <c r="G117" s="11"/>
      <c r="H117" s="16"/>
      <c r="I117" s="285"/>
      <c r="J117" s="16"/>
      <c r="K117" s="16"/>
      <c r="L117" s="16"/>
      <c r="M117" s="16"/>
      <c r="N117" s="16"/>
    </row>
    <row r="118" spans="2:14" s="7" customFormat="1" x14ac:dyDescent="0.4">
      <c r="B118" s="152"/>
      <c r="C118" s="11"/>
      <c r="D118" s="11"/>
      <c r="E118" s="11"/>
      <c r="F118" s="11"/>
      <c r="G118" s="11"/>
      <c r="H118" s="16"/>
      <c r="I118" s="285"/>
      <c r="J118" s="16"/>
      <c r="K118" s="16"/>
      <c r="L118" s="16"/>
      <c r="M118" s="16"/>
      <c r="N118" s="16"/>
    </row>
    <row r="119" spans="2:14" s="7" customFormat="1" x14ac:dyDescent="0.4">
      <c r="B119" s="152"/>
      <c r="C119" s="11"/>
      <c r="D119" s="11"/>
      <c r="E119" s="11"/>
      <c r="F119" s="11"/>
      <c r="G119" s="11"/>
      <c r="H119" s="16"/>
      <c r="I119" s="16"/>
      <c r="J119" s="16"/>
      <c r="K119" s="16"/>
      <c r="L119" s="16"/>
      <c r="M119" s="16"/>
      <c r="N119" s="16"/>
    </row>
    <row r="120" spans="2:14" s="7" customFormat="1" ht="31.6" customHeight="1" x14ac:dyDescent="0.4">
      <c r="B120" s="152"/>
      <c r="C120" s="11"/>
      <c r="D120" s="11"/>
      <c r="E120" s="11"/>
      <c r="F120" s="11"/>
      <c r="G120" s="11"/>
      <c r="H120" s="16"/>
      <c r="I120" s="16"/>
      <c r="J120" s="16"/>
      <c r="K120" s="16"/>
      <c r="L120" s="16"/>
      <c r="M120" s="16"/>
      <c r="N120" s="16"/>
    </row>
    <row r="121" spans="2:14" s="7" customFormat="1" x14ac:dyDescent="0.4">
      <c r="B121" s="152"/>
      <c r="C121" s="11"/>
      <c r="D121" s="11"/>
      <c r="E121" s="11"/>
      <c r="F121" s="11"/>
      <c r="G121" s="11"/>
      <c r="H121" s="16"/>
      <c r="I121" s="16"/>
      <c r="J121" s="16"/>
      <c r="K121" s="16"/>
      <c r="L121" s="16"/>
      <c r="M121" s="16"/>
      <c r="N121" s="16"/>
    </row>
    <row r="122" spans="2:14" s="7" customFormat="1" x14ac:dyDescent="0.4">
      <c r="B122" s="152"/>
      <c r="C122" s="11"/>
      <c r="D122" s="11"/>
      <c r="E122" s="11"/>
      <c r="F122" s="11"/>
      <c r="G122" s="11"/>
      <c r="H122" s="16"/>
      <c r="I122" s="16"/>
      <c r="J122" s="16"/>
      <c r="K122" s="16"/>
      <c r="L122" s="16"/>
      <c r="M122" s="16"/>
      <c r="N122" s="16"/>
    </row>
    <row r="123" spans="2:14" s="7" customFormat="1" x14ac:dyDescent="0.4">
      <c r="B123" s="152"/>
      <c r="C123" s="11"/>
      <c r="D123" s="11"/>
      <c r="E123" s="11"/>
      <c r="F123" s="11"/>
      <c r="G123" s="11"/>
      <c r="H123" s="16"/>
      <c r="I123" s="16"/>
      <c r="J123" s="16"/>
      <c r="K123" s="16"/>
      <c r="L123" s="16"/>
      <c r="M123" s="16"/>
      <c r="N123" s="16"/>
    </row>
    <row r="124" spans="2:14" s="7" customFormat="1" x14ac:dyDescent="0.4">
      <c r="B124" s="152"/>
      <c r="C124" s="11"/>
      <c r="D124" s="11"/>
      <c r="E124" s="11"/>
      <c r="F124" s="11"/>
      <c r="G124" s="11"/>
      <c r="H124" s="16"/>
      <c r="I124" s="16"/>
      <c r="J124" s="16"/>
      <c r="K124" s="16"/>
      <c r="L124" s="16"/>
      <c r="M124" s="16"/>
      <c r="N124" s="16"/>
    </row>
  </sheetData>
  <mergeCells count="19">
    <mergeCell ref="C106:G106"/>
    <mergeCell ref="C107:G107"/>
    <mergeCell ref="C102:G102"/>
    <mergeCell ref="C103:G103"/>
    <mergeCell ref="C104:G104"/>
    <mergeCell ref="C105:G105"/>
    <mergeCell ref="C101:G101"/>
    <mergeCell ref="H1:L1"/>
    <mergeCell ref="M1:N2"/>
    <mergeCell ref="H2:L2"/>
    <mergeCell ref="B4:J5"/>
    <mergeCell ref="K4:K5"/>
    <mergeCell ref="L4:L5"/>
    <mergeCell ref="M4:N4"/>
    <mergeCell ref="D28:H28"/>
    <mergeCell ref="H34:J34"/>
    <mergeCell ref="D46:H46"/>
    <mergeCell ref="F72:H72"/>
    <mergeCell ref="F75:H7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0" fitToHeight="0" orientation="portrait" r:id="rId1"/>
  <headerFooter alignWithMargins="0">
    <oddHeader>&amp;RAllegato 1</oddHeader>
  </headerFooter>
  <rowBreaks count="1" manualBreakCount="1">
    <brk id="56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69"/>
  <sheetViews>
    <sheetView showGridLines="0" view="pageBreakPreview" topLeftCell="A61" zoomScale="80" zoomScaleNormal="100" zoomScaleSheetLayoutView="80" workbookViewId="0">
      <selection activeCell="P33" sqref="P33"/>
    </sheetView>
  </sheetViews>
  <sheetFormatPr defaultColWidth="10.375" defaultRowHeight="23.8" x14ac:dyDescent="0.4"/>
  <cols>
    <col min="1" max="1" width="11.875" style="3" customWidth="1"/>
    <col min="2" max="2" width="11" style="11" customWidth="1"/>
    <col min="3" max="3" width="5.375" style="11" customWidth="1"/>
    <col min="4" max="4" width="3.625" style="11" customWidth="1"/>
    <col min="5" max="5" width="4" style="11" customWidth="1"/>
    <col min="6" max="6" width="3.375" style="11" customWidth="1"/>
    <col min="7" max="7" width="4" style="11" customWidth="1"/>
    <col min="8" max="8" width="68.75" style="16" customWidth="1"/>
    <col min="9" max="9" width="19.25" style="16" customWidth="1"/>
    <col min="10" max="10" width="17.25" style="16" customWidth="1"/>
    <col min="11" max="11" width="24.375" style="16" customWidth="1"/>
    <col min="12" max="12" width="20.625" style="16" customWidth="1"/>
    <col min="13" max="13" width="20.75" style="16" customWidth="1"/>
    <col min="14" max="14" width="15.875" style="16" customWidth="1"/>
    <col min="15" max="15" width="10.375" style="3"/>
    <col min="16" max="16" width="15.375" style="3" bestFit="1" customWidth="1"/>
    <col min="17" max="16384" width="10.375" style="3"/>
  </cols>
  <sheetData>
    <row r="1" spans="1:14" s="1" customFormat="1" ht="27.7" customHeight="1" x14ac:dyDescent="0.35">
      <c r="B1" s="8"/>
      <c r="C1" s="17"/>
      <c r="D1" s="17"/>
      <c r="E1" s="17"/>
      <c r="F1" s="17"/>
      <c r="G1" s="17"/>
      <c r="H1" s="291" t="s">
        <v>0</v>
      </c>
      <c r="I1" s="291"/>
      <c r="J1" s="291"/>
      <c r="K1" s="291"/>
      <c r="L1" s="292"/>
      <c r="M1" s="293" t="s">
        <v>175</v>
      </c>
      <c r="N1" s="294"/>
    </row>
    <row r="2" spans="1:14" s="1" customFormat="1" ht="27.7" customHeight="1" thickBot="1" x14ac:dyDescent="0.3">
      <c r="B2" s="18"/>
      <c r="C2" s="151"/>
      <c r="D2" s="151"/>
      <c r="E2" s="151"/>
      <c r="F2" s="151"/>
      <c r="G2" s="151"/>
      <c r="H2" s="297" t="s">
        <v>39</v>
      </c>
      <c r="I2" s="297"/>
      <c r="J2" s="297"/>
      <c r="K2" s="297"/>
      <c r="L2" s="298"/>
      <c r="M2" s="295"/>
      <c r="N2" s="296"/>
    </row>
    <row r="3" spans="1:14" s="2" customFormat="1" ht="14.95" customHeight="1" thickBot="1" x14ac:dyDescent="0.4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87"/>
      <c r="N3" s="87"/>
    </row>
    <row r="4" spans="1:14" ht="19.55" customHeight="1" x14ac:dyDescent="0.3">
      <c r="B4" s="299" t="s">
        <v>273</v>
      </c>
      <c r="C4" s="300"/>
      <c r="D4" s="300"/>
      <c r="E4" s="300"/>
      <c r="F4" s="300"/>
      <c r="G4" s="300"/>
      <c r="H4" s="300"/>
      <c r="I4" s="300"/>
      <c r="J4" s="301"/>
      <c r="K4" s="305" t="s">
        <v>470</v>
      </c>
      <c r="L4" s="305" t="s">
        <v>467</v>
      </c>
      <c r="M4" s="307" t="s">
        <v>54</v>
      </c>
      <c r="N4" s="308"/>
    </row>
    <row r="5" spans="1:14" ht="32.299999999999997" customHeight="1" x14ac:dyDescent="0.3">
      <c r="B5" s="302"/>
      <c r="C5" s="303"/>
      <c r="D5" s="303"/>
      <c r="E5" s="303"/>
      <c r="F5" s="303"/>
      <c r="G5" s="303"/>
      <c r="H5" s="303"/>
      <c r="I5" s="303"/>
      <c r="J5" s="304"/>
      <c r="K5" s="306"/>
      <c r="L5" s="306"/>
      <c r="M5" s="12" t="s">
        <v>2</v>
      </c>
      <c r="N5" s="13" t="s">
        <v>3</v>
      </c>
    </row>
    <row r="6" spans="1:14" s="4" customFormat="1" ht="27" customHeight="1" x14ac:dyDescent="0.25">
      <c r="B6" s="20" t="s">
        <v>4</v>
      </c>
      <c r="C6" s="21" t="s">
        <v>40</v>
      </c>
      <c r="D6" s="21"/>
      <c r="E6" s="21"/>
      <c r="F6" s="21"/>
      <c r="G6" s="21"/>
      <c r="H6" s="21"/>
      <c r="I6" s="22"/>
      <c r="J6" s="23"/>
      <c r="K6" s="88"/>
      <c r="L6" s="88"/>
      <c r="M6" s="89"/>
      <c r="N6" s="90"/>
    </row>
    <row r="7" spans="1:14" s="6" customFormat="1" ht="27" customHeight="1" x14ac:dyDescent="0.25">
      <c r="A7" s="157" t="s">
        <v>231</v>
      </c>
      <c r="B7" s="24"/>
      <c r="C7" s="25"/>
      <c r="D7" s="26" t="s">
        <v>6</v>
      </c>
      <c r="E7" s="27" t="s">
        <v>42</v>
      </c>
      <c r="F7" s="28"/>
      <c r="G7" s="29"/>
      <c r="H7" s="29"/>
      <c r="I7" s="30"/>
      <c r="J7" s="31"/>
      <c r="K7" s="64">
        <v>801790</v>
      </c>
      <c r="L7" s="64">
        <v>801790</v>
      </c>
      <c r="M7" s="91">
        <f t="shared" ref="M7:M22" si="0">K7-L7</f>
        <v>0</v>
      </c>
      <c r="N7" s="14">
        <f t="shared" ref="N7:N22" si="1">IF(ISERROR(K7/L7-1),"",(K7/L7-1))</f>
        <v>0</v>
      </c>
    </row>
    <row r="8" spans="1:14" s="6" customFormat="1" ht="27" customHeight="1" x14ac:dyDescent="0.25">
      <c r="B8" s="24"/>
      <c r="C8" s="25"/>
      <c r="D8" s="26" t="s">
        <v>14</v>
      </c>
      <c r="E8" s="27" t="s">
        <v>41</v>
      </c>
      <c r="F8" s="28"/>
      <c r="G8" s="29"/>
      <c r="H8" s="29"/>
      <c r="I8" s="30"/>
      <c r="J8" s="31"/>
      <c r="K8" s="164">
        <v>263989585</v>
      </c>
      <c r="L8" s="164">
        <v>256350088</v>
      </c>
      <c r="M8" s="91">
        <f t="shared" si="0"/>
        <v>7639497</v>
      </c>
      <c r="N8" s="14">
        <f t="shared" si="1"/>
        <v>2.9801031314645066E-2</v>
      </c>
    </row>
    <row r="9" spans="1:14" s="6" customFormat="1" ht="27" customHeight="1" x14ac:dyDescent="0.25">
      <c r="A9" s="157" t="s">
        <v>232</v>
      </c>
      <c r="B9" s="24"/>
      <c r="C9" s="25"/>
      <c r="D9" s="26"/>
      <c r="E9" s="25" t="s">
        <v>8</v>
      </c>
      <c r="F9" s="29" t="s">
        <v>116</v>
      </c>
      <c r="G9" s="29"/>
      <c r="H9" s="29"/>
      <c r="I9" s="30"/>
      <c r="J9" s="31"/>
      <c r="K9" s="100">
        <v>22256907</v>
      </c>
      <c r="L9" s="93">
        <v>24844375</v>
      </c>
      <c r="M9" s="93">
        <f>K9-L9</f>
        <v>-2587468</v>
      </c>
      <c r="N9" s="15">
        <f t="shared" si="1"/>
        <v>-0.10414703529470959</v>
      </c>
    </row>
    <row r="10" spans="1:14" s="6" customFormat="1" ht="27" customHeight="1" x14ac:dyDescent="0.25">
      <c r="B10" s="24"/>
      <c r="C10" s="25"/>
      <c r="D10" s="25"/>
      <c r="E10" s="25" t="s">
        <v>10</v>
      </c>
      <c r="F10" s="29" t="s">
        <v>84</v>
      </c>
      <c r="G10" s="29"/>
      <c r="H10" s="29"/>
      <c r="I10" s="32"/>
      <c r="J10" s="33"/>
      <c r="K10" s="95">
        <v>165786571</v>
      </c>
      <c r="L10" s="95">
        <v>162389552</v>
      </c>
      <c r="M10" s="93">
        <f t="shared" si="0"/>
        <v>3397019</v>
      </c>
      <c r="N10" s="15">
        <f t="shared" si="1"/>
        <v>2.0918950499968059E-2</v>
      </c>
    </row>
    <row r="11" spans="1:14" s="10" customFormat="1" ht="27" customHeight="1" x14ac:dyDescent="0.25">
      <c r="A11" s="162" t="s">
        <v>233</v>
      </c>
      <c r="B11" s="34"/>
      <c r="C11" s="35"/>
      <c r="D11" s="35"/>
      <c r="E11" s="35"/>
      <c r="F11" s="36" t="s">
        <v>18</v>
      </c>
      <c r="G11" s="36" t="s">
        <v>160</v>
      </c>
      <c r="H11" s="37"/>
      <c r="I11" s="38"/>
      <c r="J11" s="39"/>
      <c r="K11" s="100">
        <v>134877056</v>
      </c>
      <c r="L11" s="147">
        <v>135451100</v>
      </c>
      <c r="M11" s="96">
        <f t="shared" si="0"/>
        <v>-574044</v>
      </c>
      <c r="N11" s="15">
        <f t="shared" si="1"/>
        <v>-4.2380165240444301E-3</v>
      </c>
    </row>
    <row r="12" spans="1:14" s="6" customFormat="1" ht="27" customHeight="1" x14ac:dyDescent="0.25">
      <c r="A12" s="162" t="s">
        <v>234</v>
      </c>
      <c r="B12" s="24"/>
      <c r="C12" s="25"/>
      <c r="D12" s="25"/>
      <c r="E12" s="35"/>
      <c r="F12" s="36" t="s">
        <v>19</v>
      </c>
      <c r="G12" s="40" t="s">
        <v>127</v>
      </c>
      <c r="H12" s="29"/>
      <c r="I12" s="41"/>
      <c r="J12" s="42"/>
      <c r="K12" s="100">
        <v>0</v>
      </c>
      <c r="L12" s="97">
        <v>0</v>
      </c>
      <c r="M12" s="96">
        <f t="shared" si="0"/>
        <v>0</v>
      </c>
      <c r="N12" s="15" t="str">
        <f t="shared" si="1"/>
        <v/>
      </c>
    </row>
    <row r="13" spans="1:14" s="6" customFormat="1" ht="27" customHeight="1" x14ac:dyDescent="0.25">
      <c r="A13" s="162" t="s">
        <v>235</v>
      </c>
      <c r="B13" s="24"/>
      <c r="C13" s="25"/>
      <c r="D13" s="25"/>
      <c r="E13" s="35"/>
      <c r="F13" s="36" t="s">
        <v>61</v>
      </c>
      <c r="G13" s="40" t="s">
        <v>105</v>
      </c>
      <c r="H13" s="29"/>
      <c r="I13" s="41"/>
      <c r="J13" s="42"/>
      <c r="K13" s="100">
        <v>30909515</v>
      </c>
      <c r="L13" s="97">
        <v>26938452</v>
      </c>
      <c r="M13" s="96">
        <f t="shared" si="0"/>
        <v>3971063</v>
      </c>
      <c r="N13" s="15">
        <f t="shared" si="1"/>
        <v>0.1474124422591172</v>
      </c>
    </row>
    <row r="14" spans="1:14" s="6" customFormat="1" ht="27" customHeight="1" x14ac:dyDescent="0.25">
      <c r="A14" s="157" t="s">
        <v>236</v>
      </c>
      <c r="B14" s="24"/>
      <c r="C14" s="25"/>
      <c r="D14" s="25"/>
      <c r="E14" s="25" t="s">
        <v>11</v>
      </c>
      <c r="F14" s="29" t="s">
        <v>83</v>
      </c>
      <c r="G14" s="29"/>
      <c r="H14" s="29"/>
      <c r="I14" s="32"/>
      <c r="J14" s="33"/>
      <c r="K14" s="100">
        <v>44686236</v>
      </c>
      <c r="L14" s="59">
        <v>37914827</v>
      </c>
      <c r="M14" s="93">
        <f t="shared" si="0"/>
        <v>6771409</v>
      </c>
      <c r="N14" s="15">
        <f t="shared" si="1"/>
        <v>0.17859527619630189</v>
      </c>
    </row>
    <row r="15" spans="1:14" s="6" customFormat="1" ht="27" customHeight="1" x14ac:dyDescent="0.25">
      <c r="A15" s="157" t="s">
        <v>237</v>
      </c>
      <c r="B15" s="24"/>
      <c r="C15" s="25"/>
      <c r="D15" s="25"/>
      <c r="E15" s="25" t="s">
        <v>12</v>
      </c>
      <c r="F15" s="29" t="s">
        <v>122</v>
      </c>
      <c r="G15" s="29"/>
      <c r="H15" s="29"/>
      <c r="I15" s="32"/>
      <c r="J15" s="33"/>
      <c r="K15" s="100">
        <v>11988277</v>
      </c>
      <c r="L15" s="59">
        <v>12616966</v>
      </c>
      <c r="M15" s="93">
        <f t="shared" si="0"/>
        <v>-628689</v>
      </c>
      <c r="N15" s="171">
        <f t="shared" si="1"/>
        <v>-4.9828857428957152E-2</v>
      </c>
    </row>
    <row r="16" spans="1:14" s="6" customFormat="1" ht="27" customHeight="1" x14ac:dyDescent="0.25">
      <c r="A16" s="157" t="s">
        <v>238</v>
      </c>
      <c r="B16" s="24"/>
      <c r="C16" s="25"/>
      <c r="D16" s="25"/>
      <c r="E16" s="25" t="s">
        <v>13</v>
      </c>
      <c r="F16" s="29" t="s">
        <v>117</v>
      </c>
      <c r="G16" s="29"/>
      <c r="H16" s="29"/>
      <c r="I16" s="32"/>
      <c r="J16" s="33"/>
      <c r="K16" s="100">
        <v>19271594</v>
      </c>
      <c r="L16" s="59">
        <v>18584368</v>
      </c>
      <c r="M16" s="93">
        <f t="shared" si="0"/>
        <v>687226</v>
      </c>
      <c r="N16" s="15">
        <f t="shared" si="1"/>
        <v>3.6978712431867455E-2</v>
      </c>
    </row>
    <row r="17" spans="1:14" s="6" customFormat="1" ht="27" customHeight="1" x14ac:dyDescent="0.25">
      <c r="A17" s="6" t="s">
        <v>239</v>
      </c>
      <c r="B17" s="24"/>
      <c r="C17" s="25"/>
      <c r="D17" s="163" t="s">
        <v>27</v>
      </c>
      <c r="E17" s="160" t="s">
        <v>128</v>
      </c>
      <c r="F17" s="129"/>
      <c r="G17" s="37"/>
      <c r="H17" s="37"/>
      <c r="I17" s="30"/>
      <c r="J17" s="31"/>
      <c r="K17" s="64">
        <v>2824325</v>
      </c>
      <c r="L17" s="64">
        <v>2794346</v>
      </c>
      <c r="M17" s="91">
        <f t="shared" si="0"/>
        <v>29979</v>
      </c>
      <c r="N17" s="14">
        <f t="shared" si="1"/>
        <v>1.0728449519136207E-2</v>
      </c>
    </row>
    <row r="18" spans="1:14" s="6" customFormat="1" ht="27" customHeight="1" x14ac:dyDescent="0.25">
      <c r="A18" s="6" t="s">
        <v>240</v>
      </c>
      <c r="B18" s="24"/>
      <c r="C18" s="25"/>
      <c r="D18" s="26" t="s">
        <v>31</v>
      </c>
      <c r="E18" s="160" t="s">
        <v>85</v>
      </c>
      <c r="F18" s="129"/>
      <c r="G18" s="37"/>
      <c r="H18" s="37"/>
      <c r="I18" s="30"/>
      <c r="J18" s="31"/>
      <c r="K18" s="64">
        <v>307405</v>
      </c>
      <c r="L18" s="64">
        <v>650155</v>
      </c>
      <c r="M18" s="91">
        <f t="shared" si="0"/>
        <v>-342750</v>
      </c>
      <c r="N18" s="14">
        <f t="shared" si="1"/>
        <v>-0.52718197968176828</v>
      </c>
    </row>
    <row r="19" spans="1:14" s="6" customFormat="1" ht="27" customHeight="1" x14ac:dyDescent="0.25">
      <c r="A19" s="157" t="s">
        <v>241</v>
      </c>
      <c r="B19" s="24"/>
      <c r="C19" s="25"/>
      <c r="D19" s="26" t="s">
        <v>44</v>
      </c>
      <c r="E19" s="160" t="s">
        <v>43</v>
      </c>
      <c r="F19" s="129"/>
      <c r="G19" s="37"/>
      <c r="H19" s="37"/>
      <c r="I19" s="30"/>
      <c r="J19" s="31"/>
      <c r="K19" s="64">
        <v>0</v>
      </c>
      <c r="L19" s="64">
        <v>0</v>
      </c>
      <c r="M19" s="91">
        <f t="shared" si="0"/>
        <v>0</v>
      </c>
      <c r="N19" s="14" t="str">
        <f t="shared" si="1"/>
        <v/>
      </c>
    </row>
    <row r="20" spans="1:14" s="6" customFormat="1" ht="27" customHeight="1" x14ac:dyDescent="0.25">
      <c r="A20" s="157" t="s">
        <v>242</v>
      </c>
      <c r="B20" s="24"/>
      <c r="C20" s="25"/>
      <c r="D20" s="26" t="s">
        <v>46</v>
      </c>
      <c r="E20" s="160" t="s">
        <v>45</v>
      </c>
      <c r="F20" s="129"/>
      <c r="G20" s="37"/>
      <c r="H20" s="37"/>
      <c r="I20" s="30"/>
      <c r="J20" s="31"/>
      <c r="K20" s="64">
        <v>0</v>
      </c>
      <c r="L20" s="64">
        <v>0</v>
      </c>
      <c r="M20" s="91">
        <f t="shared" si="0"/>
        <v>0</v>
      </c>
      <c r="N20" s="14" t="str">
        <f t="shared" si="1"/>
        <v/>
      </c>
    </row>
    <row r="21" spans="1:14" s="6" customFormat="1" ht="27" customHeight="1" x14ac:dyDescent="0.25">
      <c r="A21" s="157" t="s">
        <v>243</v>
      </c>
      <c r="B21" s="24"/>
      <c r="C21" s="25"/>
      <c r="D21" s="26" t="s">
        <v>72</v>
      </c>
      <c r="E21" s="160" t="s">
        <v>47</v>
      </c>
      <c r="F21" s="129"/>
      <c r="G21" s="37"/>
      <c r="H21" s="37"/>
      <c r="I21" s="30"/>
      <c r="J21" s="31"/>
      <c r="K21" s="64">
        <v>-5360296</v>
      </c>
      <c r="L21" s="64">
        <v>-6604216</v>
      </c>
      <c r="M21" s="91">
        <f t="shared" si="0"/>
        <v>1243920</v>
      </c>
      <c r="N21" s="14">
        <f t="shared" si="1"/>
        <v>-0.18835241003625558</v>
      </c>
    </row>
    <row r="22" spans="1:14" s="4" customFormat="1" ht="27" customHeight="1" x14ac:dyDescent="0.25">
      <c r="B22" s="43"/>
      <c r="C22" s="44" t="s">
        <v>110</v>
      </c>
      <c r="D22" s="44"/>
      <c r="E22" s="44"/>
      <c r="F22" s="44"/>
      <c r="G22" s="44"/>
      <c r="H22" s="44"/>
      <c r="I22" s="45"/>
      <c r="J22" s="46"/>
      <c r="K22" s="69">
        <v>262562809</v>
      </c>
      <c r="L22" s="69">
        <v>253992163</v>
      </c>
      <c r="M22" s="98">
        <f t="shared" si="0"/>
        <v>8570646</v>
      </c>
      <c r="N22" s="99">
        <f t="shared" si="1"/>
        <v>3.3743741927974469E-2</v>
      </c>
    </row>
    <row r="23" spans="1:14" s="6" customFormat="1" ht="9" customHeight="1" x14ac:dyDescent="0.25">
      <c r="B23" s="47"/>
      <c r="C23" s="25"/>
      <c r="D23" s="29"/>
      <c r="E23" s="29"/>
      <c r="F23" s="29"/>
      <c r="G23" s="29"/>
      <c r="H23" s="29"/>
      <c r="I23" s="48"/>
      <c r="J23" s="49"/>
      <c r="K23" s="100"/>
      <c r="L23" s="100"/>
      <c r="M23" s="101"/>
      <c r="N23" s="94"/>
    </row>
    <row r="24" spans="1:14" s="4" customFormat="1" ht="27" customHeight="1" x14ac:dyDescent="0.25">
      <c r="B24" s="50" t="s">
        <v>28</v>
      </c>
      <c r="C24" s="51" t="s">
        <v>48</v>
      </c>
      <c r="D24" s="27"/>
      <c r="E24" s="27"/>
      <c r="F24" s="27"/>
      <c r="G24" s="27"/>
      <c r="H24" s="27"/>
      <c r="I24" s="30"/>
      <c r="J24" s="31"/>
      <c r="K24" s="64"/>
      <c r="L24" s="64"/>
      <c r="M24" s="91"/>
      <c r="N24" s="92"/>
    </row>
    <row r="25" spans="1:14" s="6" customFormat="1" ht="27" customHeight="1" x14ac:dyDescent="0.25">
      <c r="A25" s="157" t="s">
        <v>244</v>
      </c>
      <c r="B25" s="24"/>
      <c r="C25" s="28"/>
      <c r="D25" s="26" t="s">
        <v>8</v>
      </c>
      <c r="E25" s="27" t="s">
        <v>87</v>
      </c>
      <c r="F25" s="29"/>
      <c r="G25" s="29"/>
      <c r="H25" s="29"/>
      <c r="I25" s="30"/>
      <c r="J25" s="31"/>
      <c r="K25" s="64">
        <v>107191</v>
      </c>
      <c r="L25" s="64">
        <v>123872</v>
      </c>
      <c r="M25" s="91">
        <f t="shared" ref="M25:M30" si="2">K25-L25</f>
        <v>-16681</v>
      </c>
      <c r="N25" s="14">
        <f t="shared" ref="N25:N30" si="3">IF(ISERROR(K25/L25-1),"",(K25/L25-1))</f>
        <v>-0.13466320072332727</v>
      </c>
    </row>
    <row r="26" spans="1:14" s="6" customFormat="1" ht="27" customHeight="1" x14ac:dyDescent="0.25">
      <c r="A26" s="6" t="s">
        <v>245</v>
      </c>
      <c r="B26" s="24"/>
      <c r="C26" s="28"/>
      <c r="D26" s="26" t="s">
        <v>10</v>
      </c>
      <c r="E26" s="160" t="s">
        <v>86</v>
      </c>
      <c r="F26" s="37"/>
      <c r="G26" s="37"/>
      <c r="H26" s="37"/>
      <c r="I26" s="30"/>
      <c r="J26" s="31"/>
      <c r="K26" s="64">
        <v>10212467</v>
      </c>
      <c r="L26" s="64">
        <v>23595414</v>
      </c>
      <c r="M26" s="91">
        <f t="shared" si="2"/>
        <v>-13382947</v>
      </c>
      <c r="N26" s="14">
        <f t="shared" si="3"/>
        <v>-0.56718424181919413</v>
      </c>
    </row>
    <row r="27" spans="1:14" s="6" customFormat="1" ht="27" customHeight="1" x14ac:dyDescent="0.25">
      <c r="A27" s="6" t="s">
        <v>246</v>
      </c>
      <c r="B27" s="24"/>
      <c r="C27" s="28"/>
      <c r="D27" s="26" t="s">
        <v>11</v>
      </c>
      <c r="E27" s="160" t="s">
        <v>118</v>
      </c>
      <c r="F27" s="37"/>
      <c r="G27" s="37"/>
      <c r="H27" s="37"/>
      <c r="I27" s="30"/>
      <c r="J27" s="31"/>
      <c r="K27" s="64">
        <v>0</v>
      </c>
      <c r="L27" s="64">
        <v>0</v>
      </c>
      <c r="M27" s="91">
        <f t="shared" si="2"/>
        <v>0</v>
      </c>
      <c r="N27" s="14" t="str">
        <f t="shared" si="3"/>
        <v/>
      </c>
    </row>
    <row r="28" spans="1:14" s="6" customFormat="1" ht="27" customHeight="1" x14ac:dyDescent="0.25">
      <c r="A28" s="6" t="s">
        <v>247</v>
      </c>
      <c r="B28" s="24"/>
      <c r="C28" s="28"/>
      <c r="D28" s="26" t="s">
        <v>12</v>
      </c>
      <c r="E28" s="160" t="s">
        <v>161</v>
      </c>
      <c r="F28" s="37"/>
      <c r="G28" s="37"/>
      <c r="H28" s="37"/>
      <c r="I28" s="30"/>
      <c r="J28" s="31"/>
      <c r="K28" s="64">
        <v>5726568</v>
      </c>
      <c r="L28" s="64">
        <v>8403483</v>
      </c>
      <c r="M28" s="91">
        <f t="shared" si="2"/>
        <v>-2676915</v>
      </c>
      <c r="N28" s="14">
        <f t="shared" si="3"/>
        <v>-0.31854827337664637</v>
      </c>
    </row>
    <row r="29" spans="1:14" s="6" customFormat="1" ht="27" customHeight="1" x14ac:dyDescent="0.25">
      <c r="A29" s="157" t="s">
        <v>248</v>
      </c>
      <c r="B29" s="24"/>
      <c r="C29" s="52"/>
      <c r="D29" s="26" t="s">
        <v>13</v>
      </c>
      <c r="E29" s="27" t="s">
        <v>162</v>
      </c>
      <c r="F29" s="29"/>
      <c r="G29" s="29"/>
      <c r="H29" s="29"/>
      <c r="I29" s="30"/>
      <c r="J29" s="31"/>
      <c r="K29" s="64">
        <v>10545543</v>
      </c>
      <c r="L29" s="64">
        <v>7194685</v>
      </c>
      <c r="M29" s="91">
        <f t="shared" si="2"/>
        <v>3350858</v>
      </c>
      <c r="N29" s="14">
        <f t="shared" si="3"/>
        <v>0.46574075167988593</v>
      </c>
    </row>
    <row r="30" spans="1:14" s="4" customFormat="1" ht="27" customHeight="1" x14ac:dyDescent="0.25">
      <c r="B30" s="43"/>
      <c r="C30" s="44" t="s">
        <v>109</v>
      </c>
      <c r="D30" s="44"/>
      <c r="E30" s="44"/>
      <c r="F30" s="44"/>
      <c r="G30" s="44"/>
      <c r="H30" s="44"/>
      <c r="I30" s="45"/>
      <c r="J30" s="46"/>
      <c r="K30" s="69">
        <v>26591769</v>
      </c>
      <c r="L30" s="69">
        <v>39317454</v>
      </c>
      <c r="M30" s="98">
        <f t="shared" si="2"/>
        <v>-12725685</v>
      </c>
      <c r="N30" s="99">
        <f t="shared" si="3"/>
        <v>-0.32366503182021911</v>
      </c>
    </row>
    <row r="31" spans="1:14" s="6" customFormat="1" ht="9" customHeight="1" x14ac:dyDescent="0.25">
      <c r="B31" s="47"/>
      <c r="C31" s="25"/>
      <c r="D31" s="29"/>
      <c r="E31" s="29"/>
      <c r="F31" s="29"/>
      <c r="G31" s="29"/>
      <c r="H31" s="29"/>
      <c r="I31" s="48"/>
      <c r="J31" s="49"/>
      <c r="K31" s="100"/>
      <c r="L31" s="100"/>
      <c r="M31" s="101"/>
      <c r="N31" s="94"/>
    </row>
    <row r="32" spans="1:14" s="4" customFormat="1" ht="27" customHeight="1" x14ac:dyDescent="0.25">
      <c r="B32" s="50" t="s">
        <v>35</v>
      </c>
      <c r="C32" s="51" t="s">
        <v>49</v>
      </c>
      <c r="D32" s="27"/>
      <c r="E32" s="27"/>
      <c r="F32" s="27"/>
      <c r="G32" s="27"/>
      <c r="H32" s="27"/>
      <c r="I32" s="30"/>
      <c r="J32" s="31"/>
      <c r="K32" s="64"/>
      <c r="L32" s="64"/>
      <c r="M32" s="91"/>
      <c r="N32" s="92"/>
    </row>
    <row r="33" spans="1:16" s="6" customFormat="1" ht="27" customHeight="1" x14ac:dyDescent="0.25">
      <c r="A33" s="157" t="s">
        <v>249</v>
      </c>
      <c r="B33" s="24"/>
      <c r="C33" s="28"/>
      <c r="D33" s="26" t="s">
        <v>8</v>
      </c>
      <c r="E33" s="27" t="s">
        <v>88</v>
      </c>
      <c r="F33" s="28"/>
      <c r="G33" s="29"/>
      <c r="H33" s="29"/>
      <c r="I33" s="30"/>
      <c r="J33" s="31"/>
      <c r="K33" s="64">
        <v>3861235</v>
      </c>
      <c r="L33" s="64">
        <v>3928757</v>
      </c>
      <c r="M33" s="91">
        <f>K33-L33</f>
        <v>-67522</v>
      </c>
      <c r="N33" s="14">
        <f>IF(ISERROR(K33/L33-1),"",(K33/L33-1))</f>
        <v>-1.7186606349031019E-2</v>
      </c>
      <c r="P33" s="173"/>
    </row>
    <row r="34" spans="1:16" s="6" customFormat="1" ht="27" customHeight="1" x14ac:dyDescent="0.25">
      <c r="A34" s="157" t="s">
        <v>250</v>
      </c>
      <c r="B34" s="24"/>
      <c r="C34" s="28"/>
      <c r="D34" s="26" t="s">
        <v>10</v>
      </c>
      <c r="E34" s="27" t="s">
        <v>129</v>
      </c>
      <c r="F34" s="28"/>
      <c r="G34" s="29"/>
      <c r="H34" s="29"/>
      <c r="I34" s="30"/>
      <c r="J34" s="31"/>
      <c r="K34" s="100">
        <v>0</v>
      </c>
      <c r="L34" s="64">
        <v>0</v>
      </c>
      <c r="M34" s="91">
        <f>K34-L34</f>
        <v>0</v>
      </c>
      <c r="N34" s="92" t="str">
        <f>IF(L34=0,"-    ",M34/L34)</f>
        <v xml:space="preserve">-    </v>
      </c>
    </row>
    <row r="35" spans="1:16" s="4" customFormat="1" ht="27" customHeight="1" x14ac:dyDescent="0.25">
      <c r="B35" s="43"/>
      <c r="C35" s="44" t="s">
        <v>108</v>
      </c>
      <c r="D35" s="44"/>
      <c r="E35" s="44"/>
      <c r="F35" s="44"/>
      <c r="G35" s="44"/>
      <c r="H35" s="44"/>
      <c r="I35" s="45"/>
      <c r="J35" s="46"/>
      <c r="K35" s="69">
        <v>3861235</v>
      </c>
      <c r="L35" s="69">
        <v>3928757</v>
      </c>
      <c r="M35" s="98">
        <f>K35-L35</f>
        <v>-67522</v>
      </c>
      <c r="N35" s="99">
        <f>IF(ISERROR(K35/L35-1),"",(K35/L35-1))</f>
        <v>-1.7186606349031019E-2</v>
      </c>
    </row>
    <row r="36" spans="1:16" s="6" customFormat="1" ht="9" customHeight="1" x14ac:dyDescent="0.25">
      <c r="B36" s="47"/>
      <c r="C36" s="25"/>
      <c r="D36" s="29"/>
      <c r="E36" s="29"/>
      <c r="F36" s="29"/>
      <c r="G36" s="29"/>
      <c r="H36" s="53"/>
      <c r="I36" s="54"/>
      <c r="J36" s="55"/>
      <c r="K36" s="100"/>
      <c r="L36" s="100"/>
      <c r="M36" s="101"/>
      <c r="N36" s="94"/>
    </row>
    <row r="37" spans="1:16" s="4" customFormat="1" ht="46.55" customHeight="1" x14ac:dyDescent="0.25">
      <c r="B37" s="50" t="s">
        <v>36</v>
      </c>
      <c r="C37" s="324" t="s">
        <v>130</v>
      </c>
      <c r="D37" s="324"/>
      <c r="E37" s="324"/>
      <c r="F37" s="324"/>
      <c r="G37" s="324"/>
      <c r="H37" s="324"/>
      <c r="I37" s="56"/>
      <c r="J37" s="57"/>
      <c r="K37" s="64">
        <v>30453004</v>
      </c>
      <c r="L37" s="64">
        <v>43246211</v>
      </c>
      <c r="M37" s="91"/>
      <c r="N37" s="92"/>
    </row>
    <row r="38" spans="1:16" s="4" customFormat="1" ht="47.55" x14ac:dyDescent="0.25">
      <c r="B38" s="50"/>
      <c r="C38" s="156"/>
      <c r="D38" s="156"/>
      <c r="E38" s="156"/>
      <c r="F38" s="156"/>
      <c r="G38" s="156"/>
      <c r="H38" s="156"/>
      <c r="I38" s="146" t="s">
        <v>173</v>
      </c>
      <c r="J38" s="146" t="s">
        <v>174</v>
      </c>
      <c r="K38" s="64"/>
      <c r="L38" s="64"/>
      <c r="M38" s="91"/>
      <c r="N38" s="92"/>
    </row>
    <row r="39" spans="1:16" s="4" customFormat="1" ht="27" customHeight="1" x14ac:dyDescent="0.25">
      <c r="A39" s="4" t="s">
        <v>251</v>
      </c>
      <c r="B39" s="50"/>
      <c r="C39" s="52"/>
      <c r="D39" s="26" t="s">
        <v>8</v>
      </c>
      <c r="E39" s="27" t="s">
        <v>115</v>
      </c>
      <c r="F39" s="27"/>
      <c r="G39" s="27"/>
      <c r="H39" s="58"/>
      <c r="I39" s="95"/>
      <c r="J39" s="95"/>
      <c r="K39" s="64">
        <v>0</v>
      </c>
      <c r="L39" s="64">
        <v>0</v>
      </c>
      <c r="M39" s="91">
        <f t="shared" ref="M39:M53" si="4">K39-L39</f>
        <v>0</v>
      </c>
      <c r="N39" s="14" t="str">
        <f t="shared" ref="N39:N56" si="5">IF(ISERROR(K39/L39-1),"",(K39/L39-1))</f>
        <v/>
      </c>
    </row>
    <row r="40" spans="1:16" s="4" customFormat="1" ht="27" customHeight="1" x14ac:dyDescent="0.25">
      <c r="A40" s="4" t="s">
        <v>252</v>
      </c>
      <c r="B40" s="50"/>
      <c r="C40" s="52"/>
      <c r="D40" s="26" t="s">
        <v>10</v>
      </c>
      <c r="E40" s="27" t="s">
        <v>91</v>
      </c>
      <c r="F40" s="27"/>
      <c r="G40" s="26"/>
      <c r="H40" s="58"/>
      <c r="I40" s="59"/>
      <c r="J40" s="59"/>
      <c r="K40" s="100">
        <v>0</v>
      </c>
      <c r="L40" s="64">
        <v>0</v>
      </c>
      <c r="M40" s="91">
        <f t="shared" si="4"/>
        <v>0</v>
      </c>
      <c r="N40" s="14" t="str">
        <f t="shared" si="5"/>
        <v/>
      </c>
    </row>
    <row r="41" spans="1:16" s="4" customFormat="1" ht="27" customHeight="1" x14ac:dyDescent="0.25">
      <c r="A41" s="4" t="s">
        <v>253</v>
      </c>
      <c r="B41" s="50"/>
      <c r="C41" s="52"/>
      <c r="D41" s="26" t="s">
        <v>11</v>
      </c>
      <c r="E41" s="27" t="s">
        <v>92</v>
      </c>
      <c r="F41" s="27"/>
      <c r="G41" s="27"/>
      <c r="H41" s="58"/>
      <c r="I41" s="59">
        <f>+K41</f>
        <v>131514</v>
      </c>
      <c r="J41" s="59"/>
      <c r="K41" s="64">
        <v>131514</v>
      </c>
      <c r="L41" s="64">
        <v>73211</v>
      </c>
      <c r="M41" s="91">
        <f t="shared" si="4"/>
        <v>58303</v>
      </c>
      <c r="N41" s="14">
        <f t="shared" si="5"/>
        <v>0.79636939804127804</v>
      </c>
    </row>
    <row r="42" spans="1:16" s="4" customFormat="1" ht="27" customHeight="1" x14ac:dyDescent="0.25">
      <c r="A42" s="4" t="s">
        <v>254</v>
      </c>
      <c r="B42" s="50"/>
      <c r="C42" s="52"/>
      <c r="D42" s="26" t="s">
        <v>12</v>
      </c>
      <c r="E42" s="27" t="s">
        <v>93</v>
      </c>
      <c r="F42" s="27"/>
      <c r="G42" s="27"/>
      <c r="H42" s="58"/>
      <c r="I42" s="59">
        <f>+K42</f>
        <v>4616</v>
      </c>
      <c r="J42" s="59"/>
      <c r="K42" s="64">
        <v>4616</v>
      </c>
      <c r="L42" s="64">
        <v>24674</v>
      </c>
      <c r="M42" s="91">
        <f t="shared" si="4"/>
        <v>-20058</v>
      </c>
      <c r="N42" s="14">
        <f t="shared" si="5"/>
        <v>-0.81292048309961906</v>
      </c>
    </row>
    <row r="43" spans="1:16" s="4" customFormat="1" ht="27" customHeight="1" x14ac:dyDescent="0.25">
      <c r="B43" s="50"/>
      <c r="C43" s="52"/>
      <c r="D43" s="26" t="s">
        <v>13</v>
      </c>
      <c r="E43" s="27" t="s">
        <v>94</v>
      </c>
      <c r="F43" s="27"/>
      <c r="G43" s="26"/>
      <c r="H43" s="58"/>
      <c r="I43" s="166">
        <f>SUM(I44:I49)</f>
        <v>3523434</v>
      </c>
      <c r="J43" s="95"/>
      <c r="K43" s="164">
        <v>3523434</v>
      </c>
      <c r="L43" s="64">
        <v>3142076</v>
      </c>
      <c r="M43" s="91">
        <f t="shared" si="4"/>
        <v>381358</v>
      </c>
      <c r="N43" s="14">
        <f t="shared" si="5"/>
        <v>0.12137134811506778</v>
      </c>
    </row>
    <row r="44" spans="1:16" s="4" customFormat="1" ht="45" customHeight="1" x14ac:dyDescent="0.25">
      <c r="A44" s="4" t="s">
        <v>255</v>
      </c>
      <c r="B44" s="50"/>
      <c r="C44" s="28"/>
      <c r="D44" s="25"/>
      <c r="E44" s="60" t="s">
        <v>18</v>
      </c>
      <c r="F44" s="325" t="s">
        <v>163</v>
      </c>
      <c r="G44" s="325"/>
      <c r="H44" s="326"/>
      <c r="I44" s="59">
        <f>+K44</f>
        <v>0</v>
      </c>
      <c r="J44" s="95"/>
      <c r="K44" s="100">
        <v>0</v>
      </c>
      <c r="L44" s="97">
        <v>11185</v>
      </c>
      <c r="M44" s="149">
        <f t="shared" si="4"/>
        <v>-11185</v>
      </c>
      <c r="N44" s="15">
        <f t="shared" si="5"/>
        <v>-1</v>
      </c>
      <c r="O44" s="4" t="s">
        <v>465</v>
      </c>
      <c r="P44" s="283">
        <f>VLOOKUP(O44,'[1]Nuovo Modello SP'!$C$30:$E$346,3,FALSE)</f>
        <v>0</v>
      </c>
    </row>
    <row r="45" spans="1:16" s="4" customFormat="1" ht="40.6" customHeight="1" x14ac:dyDescent="0.25">
      <c r="A45" s="4" t="s">
        <v>256</v>
      </c>
      <c r="B45" s="50"/>
      <c r="C45" s="28"/>
      <c r="D45" s="25"/>
      <c r="E45" s="61" t="s">
        <v>19</v>
      </c>
      <c r="F45" s="327" t="s">
        <v>153</v>
      </c>
      <c r="G45" s="327"/>
      <c r="H45" s="328"/>
      <c r="I45" s="59"/>
      <c r="J45" s="97"/>
      <c r="K45" s="100">
        <v>0</v>
      </c>
      <c r="L45" s="97">
        <v>0</v>
      </c>
      <c r="M45" s="148">
        <f t="shared" si="4"/>
        <v>0</v>
      </c>
      <c r="N45" s="15" t="str">
        <f t="shared" si="5"/>
        <v/>
      </c>
    </row>
    <row r="46" spans="1:16" s="4" customFormat="1" ht="41.95" customHeight="1" x14ac:dyDescent="0.25">
      <c r="A46" s="4" t="s">
        <v>257</v>
      </c>
      <c r="B46" s="50"/>
      <c r="C46" s="28"/>
      <c r="D46" s="25"/>
      <c r="E46" s="61" t="s">
        <v>61</v>
      </c>
      <c r="F46" s="327" t="s">
        <v>154</v>
      </c>
      <c r="G46" s="327"/>
      <c r="H46" s="328"/>
      <c r="I46" s="59"/>
      <c r="J46" s="97"/>
      <c r="K46" s="100">
        <v>0</v>
      </c>
      <c r="L46" s="97">
        <v>0</v>
      </c>
      <c r="M46" s="148">
        <f t="shared" si="4"/>
        <v>0</v>
      </c>
      <c r="N46" s="15" t="str">
        <f t="shared" si="5"/>
        <v/>
      </c>
    </row>
    <row r="47" spans="1:16" s="4" customFormat="1" ht="41.95" customHeight="1" x14ac:dyDescent="0.25">
      <c r="A47" s="282" t="s">
        <v>258</v>
      </c>
      <c r="B47" s="50"/>
      <c r="C47" s="28"/>
      <c r="D47" s="25"/>
      <c r="E47" s="61" t="s">
        <v>102</v>
      </c>
      <c r="F47" s="327" t="s">
        <v>172</v>
      </c>
      <c r="G47" s="327"/>
      <c r="H47" s="328"/>
      <c r="I47" s="59">
        <f>+K47</f>
        <v>3438057</v>
      </c>
      <c r="J47" s="97"/>
      <c r="K47" s="100">
        <v>3438057</v>
      </c>
      <c r="L47" s="97">
        <v>3097948</v>
      </c>
      <c r="M47" s="150">
        <f>K47-L47</f>
        <v>340109</v>
      </c>
      <c r="N47" s="15">
        <f t="shared" si="5"/>
        <v>0.10978525139866768</v>
      </c>
      <c r="P47" s="283"/>
    </row>
    <row r="48" spans="1:16" s="4" customFormat="1" ht="44.35" customHeight="1" x14ac:dyDescent="0.25">
      <c r="B48" s="50"/>
      <c r="C48" s="28"/>
      <c r="D48" s="25"/>
      <c r="E48" s="61" t="s">
        <v>103</v>
      </c>
      <c r="F48" s="327" t="s">
        <v>164</v>
      </c>
      <c r="G48" s="327"/>
      <c r="H48" s="328"/>
      <c r="I48" s="59"/>
      <c r="J48" s="59"/>
      <c r="K48" s="100"/>
      <c r="L48" s="59"/>
      <c r="M48" s="91">
        <f t="shared" si="4"/>
        <v>0</v>
      </c>
      <c r="N48" s="15" t="str">
        <f t="shared" si="5"/>
        <v/>
      </c>
    </row>
    <row r="49" spans="1:14" s="4" customFormat="1" ht="27" customHeight="1" x14ac:dyDescent="0.25">
      <c r="A49" s="4" t="s">
        <v>259</v>
      </c>
      <c r="B49" s="50"/>
      <c r="C49" s="28"/>
      <c r="D49" s="25"/>
      <c r="E49" s="61" t="s">
        <v>104</v>
      </c>
      <c r="F49" s="40" t="s">
        <v>121</v>
      </c>
      <c r="G49" s="29"/>
      <c r="H49" s="62"/>
      <c r="I49" s="59">
        <f>+K49</f>
        <v>85377</v>
      </c>
      <c r="J49" s="97"/>
      <c r="K49" s="100">
        <v>85377</v>
      </c>
      <c r="L49" s="97">
        <v>32943</v>
      </c>
      <c r="M49" s="149">
        <f t="shared" si="4"/>
        <v>52434</v>
      </c>
      <c r="N49" s="15">
        <f t="shared" si="5"/>
        <v>1.5916583189144888</v>
      </c>
    </row>
    <row r="50" spans="1:14" s="4" customFormat="1" ht="42.8" customHeight="1" x14ac:dyDescent="0.25">
      <c r="A50" s="4" t="s">
        <v>260</v>
      </c>
      <c r="B50" s="50"/>
      <c r="C50" s="28"/>
      <c r="D50" s="26" t="s">
        <v>23</v>
      </c>
      <c r="E50" s="309" t="s">
        <v>145</v>
      </c>
      <c r="F50" s="309"/>
      <c r="G50" s="309"/>
      <c r="H50" s="312"/>
      <c r="I50" s="59"/>
      <c r="J50" s="59"/>
      <c r="K50" s="164">
        <v>0</v>
      </c>
      <c r="L50" s="64">
        <v>0</v>
      </c>
      <c r="M50" s="91">
        <f t="shared" si="4"/>
        <v>0</v>
      </c>
      <c r="N50" s="15" t="str">
        <f t="shared" si="5"/>
        <v/>
      </c>
    </row>
    <row r="51" spans="1:14" s="4" customFormat="1" ht="27" customHeight="1" x14ac:dyDescent="0.25">
      <c r="A51" s="4" t="s">
        <v>261</v>
      </c>
      <c r="B51" s="50"/>
      <c r="C51" s="28"/>
      <c r="D51" s="26" t="s">
        <v>25</v>
      </c>
      <c r="E51" s="27" t="s">
        <v>95</v>
      </c>
      <c r="F51" s="27"/>
      <c r="G51" s="27"/>
      <c r="H51" s="58"/>
      <c r="I51" s="59">
        <f>+K51</f>
        <v>62089719</v>
      </c>
      <c r="J51" s="59"/>
      <c r="K51" s="64">
        <v>62089719</v>
      </c>
      <c r="L51" s="64">
        <v>51885827</v>
      </c>
      <c r="M51" s="91">
        <f t="shared" si="4"/>
        <v>10203892</v>
      </c>
      <c r="N51" s="14">
        <f t="shared" si="5"/>
        <v>0.19666048688016469</v>
      </c>
    </row>
    <row r="52" spans="1:14" s="4" customFormat="1" ht="27" customHeight="1" x14ac:dyDescent="0.25">
      <c r="A52" s="4" t="s">
        <v>262</v>
      </c>
      <c r="B52" s="63"/>
      <c r="C52" s="28"/>
      <c r="D52" s="26" t="s">
        <v>26</v>
      </c>
      <c r="E52" s="27" t="s">
        <v>89</v>
      </c>
      <c r="F52" s="27"/>
      <c r="G52" s="26"/>
      <c r="H52" s="58"/>
      <c r="I52" s="59">
        <f>+K52</f>
        <v>1861521</v>
      </c>
      <c r="J52" s="59"/>
      <c r="K52" s="64">
        <v>1861521</v>
      </c>
      <c r="L52" s="64">
        <v>12698</v>
      </c>
      <c r="M52" s="91">
        <f t="shared" si="4"/>
        <v>1848823</v>
      </c>
      <c r="N52" s="14">
        <f t="shared" si="5"/>
        <v>145.59954323515515</v>
      </c>
    </row>
    <row r="53" spans="1:14" s="4" customFormat="1" ht="27" customHeight="1" x14ac:dyDescent="0.25">
      <c r="A53" s="4" t="s">
        <v>263</v>
      </c>
      <c r="B53" s="63"/>
      <c r="C53" s="28"/>
      <c r="D53" s="26" t="s">
        <v>51</v>
      </c>
      <c r="E53" s="27" t="s">
        <v>50</v>
      </c>
      <c r="F53" s="27"/>
      <c r="G53" s="27"/>
      <c r="H53" s="58"/>
      <c r="I53" s="59">
        <f>+K53</f>
        <v>6365</v>
      </c>
      <c r="J53" s="95"/>
      <c r="K53" s="64">
        <v>6365</v>
      </c>
      <c r="L53" s="64">
        <v>6729427</v>
      </c>
      <c r="M53" s="91">
        <f t="shared" si="4"/>
        <v>-6723062</v>
      </c>
      <c r="N53" s="14">
        <f t="shared" si="5"/>
        <v>-0.99905415423928368</v>
      </c>
    </row>
    <row r="54" spans="1:14" s="4" customFormat="1" ht="27" customHeight="1" x14ac:dyDescent="0.25">
      <c r="B54" s="63"/>
      <c r="C54" s="28"/>
      <c r="D54" s="26" t="s">
        <v>112</v>
      </c>
      <c r="E54" s="27" t="s">
        <v>90</v>
      </c>
      <c r="F54" s="27"/>
      <c r="G54" s="26"/>
      <c r="H54" s="58"/>
      <c r="I54" s="59"/>
      <c r="J54" s="64"/>
      <c r="K54" s="100"/>
      <c r="L54" s="64"/>
      <c r="M54" s="91">
        <f>K54-L54</f>
        <v>0</v>
      </c>
      <c r="N54" s="14" t="str">
        <f t="shared" si="5"/>
        <v/>
      </c>
    </row>
    <row r="55" spans="1:14" s="4" customFormat="1" ht="27" customHeight="1" x14ac:dyDescent="0.25">
      <c r="A55" s="4" t="s">
        <v>264</v>
      </c>
      <c r="B55" s="63"/>
      <c r="C55" s="28"/>
      <c r="D55" s="26" t="s">
        <v>113</v>
      </c>
      <c r="E55" s="27" t="s">
        <v>96</v>
      </c>
      <c r="F55" s="27"/>
      <c r="G55" s="27"/>
      <c r="H55" s="58"/>
      <c r="I55" s="59">
        <f>+K55</f>
        <v>253919</v>
      </c>
      <c r="J55" s="95"/>
      <c r="K55" s="64">
        <v>253919</v>
      </c>
      <c r="L55" s="64">
        <v>6406468</v>
      </c>
      <c r="M55" s="91">
        <f>K55-L55</f>
        <v>-6152549</v>
      </c>
      <c r="N55" s="14">
        <f t="shared" si="5"/>
        <v>-0.9603652121574634</v>
      </c>
    </row>
    <row r="56" spans="1:14" s="6" customFormat="1" ht="27" customHeight="1" x14ac:dyDescent="0.25">
      <c r="A56" s="6" t="s">
        <v>265</v>
      </c>
      <c r="B56" s="24"/>
      <c r="C56" s="28"/>
      <c r="D56" s="65" t="s">
        <v>114</v>
      </c>
      <c r="E56" s="66" t="s">
        <v>166</v>
      </c>
      <c r="F56" s="66"/>
      <c r="G56" s="65"/>
      <c r="H56" s="67"/>
      <c r="I56" s="59">
        <f>+K56</f>
        <v>18045852</v>
      </c>
      <c r="J56" s="59"/>
      <c r="K56" s="64">
        <v>18045852</v>
      </c>
      <c r="L56" s="64">
        <v>16898052</v>
      </c>
      <c r="M56" s="103">
        <f>K56-L56</f>
        <v>1147800</v>
      </c>
      <c r="N56" s="14">
        <f t="shared" si="5"/>
        <v>6.7924989223610011E-2</v>
      </c>
    </row>
    <row r="57" spans="1:14" s="4" customFormat="1" ht="27" customHeight="1" x14ac:dyDescent="0.25">
      <c r="B57" s="43"/>
      <c r="C57" s="44" t="s">
        <v>107</v>
      </c>
      <c r="D57" s="44"/>
      <c r="E57" s="44"/>
      <c r="F57" s="44"/>
      <c r="G57" s="44"/>
      <c r="H57" s="68"/>
      <c r="I57" s="69">
        <f>SUM(I39:I43)+SUM(I50:I56)</f>
        <v>85916940</v>
      </c>
      <c r="J57" s="69">
        <f>SUM(J39:J43)+SUM(J50:J56)</f>
        <v>0</v>
      </c>
      <c r="K57" s="69">
        <v>85916940</v>
      </c>
      <c r="L57" s="69">
        <v>85172433</v>
      </c>
      <c r="M57" s="98">
        <f>K57-L57</f>
        <v>744507</v>
      </c>
      <c r="N57" s="99">
        <f>IF(ISERROR(K57/L57-1),"",(K57/L57-1))</f>
        <v>8.7411733324560537E-3</v>
      </c>
    </row>
    <row r="58" spans="1:14" s="6" customFormat="1" ht="9" customHeight="1" x14ac:dyDescent="0.25">
      <c r="B58" s="47"/>
      <c r="C58" s="25"/>
      <c r="D58" s="29"/>
      <c r="E58" s="29"/>
      <c r="F58" s="29"/>
      <c r="G58" s="29"/>
      <c r="H58" s="53"/>
      <c r="I58" s="70"/>
      <c r="J58" s="71"/>
      <c r="K58" s="59"/>
      <c r="L58" s="59"/>
      <c r="M58" s="93"/>
      <c r="N58" s="94"/>
    </row>
    <row r="59" spans="1:14" s="4" customFormat="1" ht="27" customHeight="1" x14ac:dyDescent="0.25">
      <c r="B59" s="50" t="s">
        <v>52</v>
      </c>
      <c r="C59" s="51" t="s">
        <v>98</v>
      </c>
      <c r="D59" s="72"/>
      <c r="E59" s="72"/>
      <c r="F59" s="72"/>
      <c r="G59" s="72"/>
      <c r="H59" s="72"/>
      <c r="I59" s="73"/>
      <c r="J59" s="74"/>
      <c r="K59" s="102"/>
      <c r="L59" s="102"/>
      <c r="M59" s="103"/>
      <c r="N59" s="92"/>
    </row>
    <row r="60" spans="1:14" s="4" customFormat="1" ht="27" customHeight="1" x14ac:dyDescent="0.25">
      <c r="A60" s="4" t="s">
        <v>266</v>
      </c>
      <c r="B60" s="50"/>
      <c r="C60" s="26" t="s">
        <v>8</v>
      </c>
      <c r="D60" s="27" t="s">
        <v>68</v>
      </c>
      <c r="E60" s="27"/>
      <c r="F60" s="27"/>
      <c r="G60" s="27"/>
      <c r="H60" s="27"/>
      <c r="I60" s="73"/>
      <c r="J60" s="74"/>
      <c r="K60" s="100">
        <v>67829</v>
      </c>
      <c r="L60" s="102">
        <v>45973</v>
      </c>
      <c r="M60" s="103">
        <f>K60-L60</f>
        <v>21856</v>
      </c>
      <c r="N60" s="172">
        <f t="shared" ref="N60:N61" si="6">IF(ISERROR(K60/L60-1),"",(K60/L60-1))</f>
        <v>0.47540947947708445</v>
      </c>
    </row>
    <row r="61" spans="1:14" s="4" customFormat="1" ht="27" customHeight="1" x14ac:dyDescent="0.25">
      <c r="A61" s="4" t="s">
        <v>267</v>
      </c>
      <c r="B61" s="50"/>
      <c r="C61" s="26" t="s">
        <v>10</v>
      </c>
      <c r="D61" s="27" t="s">
        <v>99</v>
      </c>
      <c r="E61" s="27"/>
      <c r="F61" s="27"/>
      <c r="G61" s="27"/>
      <c r="H61" s="27"/>
      <c r="I61" s="73"/>
      <c r="J61" s="74"/>
      <c r="K61" s="100">
        <v>0</v>
      </c>
      <c r="L61" s="102">
        <v>0</v>
      </c>
      <c r="M61" s="103">
        <f>K61-L61</f>
        <v>0</v>
      </c>
      <c r="N61" s="14" t="str">
        <f t="shared" si="6"/>
        <v/>
      </c>
    </row>
    <row r="62" spans="1:14" s="4" customFormat="1" ht="27" customHeight="1" x14ac:dyDescent="0.25">
      <c r="B62" s="43"/>
      <c r="C62" s="44" t="s">
        <v>106</v>
      </c>
      <c r="D62" s="44"/>
      <c r="E62" s="44"/>
      <c r="F62" s="44"/>
      <c r="G62" s="44"/>
      <c r="H62" s="44"/>
      <c r="I62" s="45"/>
      <c r="J62" s="46"/>
      <c r="K62" s="69">
        <v>67829</v>
      </c>
      <c r="L62" s="69">
        <v>45973</v>
      </c>
      <c r="M62" s="98">
        <f>K62-L62</f>
        <v>21856</v>
      </c>
      <c r="N62" s="99">
        <f>IF(ISERROR(K62/L62-1),"",(K62/L62-1))</f>
        <v>0.47540947947708445</v>
      </c>
    </row>
    <row r="63" spans="1:14" s="6" customFormat="1" ht="9" customHeight="1" thickBot="1" x14ac:dyDescent="0.3">
      <c r="B63" s="47"/>
      <c r="C63" s="25"/>
      <c r="D63" s="29"/>
      <c r="E63" s="29"/>
      <c r="F63" s="29"/>
      <c r="G63" s="29"/>
      <c r="H63" s="29"/>
      <c r="I63" s="32"/>
      <c r="J63" s="33"/>
      <c r="K63" s="59"/>
      <c r="L63" s="59"/>
      <c r="M63" s="93"/>
      <c r="N63" s="94"/>
    </row>
    <row r="64" spans="1:14" s="6" customFormat="1" ht="27" customHeight="1" thickTop="1" thickBot="1" x14ac:dyDescent="0.3">
      <c r="B64" s="75" t="s">
        <v>100</v>
      </c>
      <c r="C64" s="76"/>
      <c r="D64" s="77"/>
      <c r="E64" s="78"/>
      <c r="F64" s="78"/>
      <c r="G64" s="78"/>
      <c r="H64" s="77"/>
      <c r="I64" s="79"/>
      <c r="J64" s="80"/>
      <c r="K64" s="104">
        <v>379000582</v>
      </c>
      <c r="L64" s="104">
        <v>382456780</v>
      </c>
      <c r="M64" s="105">
        <f>K64-L64</f>
        <v>-3456198</v>
      </c>
      <c r="N64" s="106">
        <f>IF(L64=0,"-    ",M64/L64)</f>
        <v>-9.036832867755671E-3</v>
      </c>
    </row>
    <row r="65" spans="1:14" s="6" customFormat="1" ht="9" customHeight="1" thickTop="1" x14ac:dyDescent="0.25">
      <c r="B65" s="47"/>
      <c r="C65" s="25"/>
      <c r="D65" s="29"/>
      <c r="E65" s="29"/>
      <c r="F65" s="29"/>
      <c r="G65" s="29"/>
      <c r="H65" s="29"/>
      <c r="I65" s="32"/>
      <c r="J65" s="33"/>
      <c r="K65" s="59"/>
      <c r="L65" s="59"/>
      <c r="M65" s="93"/>
      <c r="N65" s="94"/>
    </row>
    <row r="66" spans="1:14" s="6" customFormat="1" ht="27" customHeight="1" x14ac:dyDescent="0.25">
      <c r="B66" s="50" t="s">
        <v>53</v>
      </c>
      <c r="C66" s="51" t="s">
        <v>37</v>
      </c>
      <c r="D66" s="72"/>
      <c r="E66" s="81"/>
      <c r="F66" s="81"/>
      <c r="G66" s="81"/>
      <c r="H66" s="28"/>
      <c r="I66" s="73"/>
      <c r="J66" s="74"/>
      <c r="K66" s="102"/>
      <c r="L66" s="102"/>
      <c r="M66" s="93"/>
      <c r="N66" s="94"/>
    </row>
    <row r="67" spans="1:14" s="6" customFormat="1" ht="27" customHeight="1" x14ac:dyDescent="0.25">
      <c r="A67" s="6" t="s">
        <v>268</v>
      </c>
      <c r="B67" s="47"/>
      <c r="C67" s="26" t="s">
        <v>8</v>
      </c>
      <c r="D67" s="52" t="s">
        <v>73</v>
      </c>
      <c r="E67" s="81"/>
      <c r="F67" s="81"/>
      <c r="G67" s="81"/>
      <c r="H67" s="28"/>
      <c r="I67" s="32"/>
      <c r="J67" s="33"/>
      <c r="K67" s="100">
        <v>5940769</v>
      </c>
      <c r="L67" s="59">
        <v>6451995</v>
      </c>
      <c r="M67" s="93">
        <f>K67-L67</f>
        <v>-511226</v>
      </c>
      <c r="N67" s="15">
        <f t="shared" ref="N67:N69" si="7">IF(ISERROR(K67/L67-1),"",(K67/L67-1))</f>
        <v>-7.9235337287149155E-2</v>
      </c>
    </row>
    <row r="68" spans="1:14" s="6" customFormat="1" ht="27" customHeight="1" x14ac:dyDescent="0.25">
      <c r="A68" s="6" t="s">
        <v>269</v>
      </c>
      <c r="B68" s="47"/>
      <c r="C68" s="26" t="s">
        <v>10</v>
      </c>
      <c r="D68" s="52" t="s">
        <v>38</v>
      </c>
      <c r="E68" s="81"/>
      <c r="F68" s="81"/>
      <c r="G68" s="81"/>
      <c r="H68" s="28"/>
      <c r="I68" s="32"/>
      <c r="J68" s="33"/>
      <c r="K68" s="100">
        <v>0</v>
      </c>
      <c r="L68" s="59">
        <v>0</v>
      </c>
      <c r="M68" s="93">
        <f>K68-L68</f>
        <v>0</v>
      </c>
      <c r="N68" s="15" t="str">
        <f t="shared" si="7"/>
        <v/>
      </c>
    </row>
    <row r="69" spans="1:14" s="6" customFormat="1" ht="27" customHeight="1" x14ac:dyDescent="0.25">
      <c r="A69" s="6" t="s">
        <v>270</v>
      </c>
      <c r="B69" s="47"/>
      <c r="C69" s="26" t="s">
        <v>11</v>
      </c>
      <c r="D69" s="52" t="s">
        <v>126</v>
      </c>
      <c r="E69" s="81"/>
      <c r="F69" s="81"/>
      <c r="G69" s="81"/>
      <c r="H69" s="28"/>
      <c r="I69" s="32"/>
      <c r="J69" s="33"/>
      <c r="K69" s="100">
        <v>0</v>
      </c>
      <c r="L69" s="59">
        <v>0</v>
      </c>
      <c r="M69" s="93">
        <f>K69-L69</f>
        <v>0</v>
      </c>
      <c r="N69" s="15" t="str">
        <f t="shared" si="7"/>
        <v/>
      </c>
    </row>
    <row r="70" spans="1:14" s="6" customFormat="1" ht="27" customHeight="1" x14ac:dyDescent="0.25">
      <c r="A70" s="6" t="s">
        <v>271</v>
      </c>
      <c r="B70" s="47"/>
      <c r="C70" s="26" t="s">
        <v>12</v>
      </c>
      <c r="D70" s="52" t="s">
        <v>74</v>
      </c>
      <c r="E70" s="81"/>
      <c r="F70" s="81"/>
      <c r="G70" s="81"/>
      <c r="H70" s="28"/>
      <c r="I70" s="32"/>
      <c r="J70" s="33"/>
      <c r="K70" s="64">
        <v>14371632</v>
      </c>
      <c r="L70" s="64">
        <v>14464159</v>
      </c>
      <c r="M70" s="93">
        <f>K70-L70</f>
        <v>-92527</v>
      </c>
      <c r="N70" s="15">
        <f>IF(ISERROR(K70/L70-1),"",(K70/L70-1))</f>
        <v>-6.396984435804387E-3</v>
      </c>
    </row>
    <row r="71" spans="1:14" s="4" customFormat="1" ht="32.299999999999997" customHeight="1" thickBot="1" x14ac:dyDescent="0.3">
      <c r="B71" s="82"/>
      <c r="C71" s="83" t="s">
        <v>111</v>
      </c>
      <c r="D71" s="83"/>
      <c r="E71" s="83"/>
      <c r="F71" s="83"/>
      <c r="G71" s="83"/>
      <c r="H71" s="83"/>
      <c r="I71" s="84"/>
      <c r="J71" s="85"/>
      <c r="K71" s="107">
        <v>20312401</v>
      </c>
      <c r="L71" s="107">
        <v>20916154</v>
      </c>
      <c r="M71" s="108">
        <f>K71-L71</f>
        <v>-603753</v>
      </c>
      <c r="N71" s="99">
        <f>IF(ISERROR(K71/L71-1),"",(K71/L71-1))</f>
        <v>-2.8865392748590346E-2</v>
      </c>
    </row>
    <row r="72" spans="1:14" x14ac:dyDescent="0.4">
      <c r="B72" s="152"/>
      <c r="C72" s="152"/>
      <c r="I72" s="86"/>
      <c r="J72" s="86"/>
      <c r="K72" s="86"/>
      <c r="L72" s="86"/>
    </row>
    <row r="73" spans="1:14" s="7" customFormat="1" x14ac:dyDescent="0.4">
      <c r="B73" s="152"/>
      <c r="C73" s="152"/>
      <c r="D73" s="11"/>
      <c r="E73" s="11"/>
      <c r="F73" s="11"/>
      <c r="G73" s="11"/>
      <c r="H73" s="16"/>
      <c r="I73" s="16"/>
      <c r="J73" s="16"/>
      <c r="K73" s="16"/>
      <c r="L73" s="16"/>
      <c r="M73" s="16"/>
      <c r="N73" s="16"/>
    </row>
    <row r="74" spans="1:14" s="7" customFormat="1" x14ac:dyDescent="0.4">
      <c r="B74" s="152"/>
      <c r="C74" s="152"/>
      <c r="D74" s="11"/>
      <c r="E74" s="11"/>
      <c r="F74" s="11"/>
      <c r="G74" s="11"/>
      <c r="H74" s="16"/>
      <c r="I74" s="16"/>
      <c r="J74" s="16"/>
      <c r="K74" s="16"/>
      <c r="L74" s="16"/>
      <c r="M74" s="16"/>
      <c r="N74" s="16"/>
    </row>
    <row r="75" spans="1:14" s="7" customFormat="1" x14ac:dyDescent="0.4">
      <c r="B75" s="152"/>
      <c r="C75" s="152"/>
      <c r="D75" s="11"/>
      <c r="E75" s="11"/>
      <c r="F75" s="11"/>
      <c r="G75" s="11"/>
      <c r="H75" s="16"/>
      <c r="I75" s="16"/>
      <c r="J75" s="16"/>
      <c r="K75" s="16"/>
      <c r="L75" s="16"/>
      <c r="M75" s="16"/>
      <c r="N75" s="16"/>
    </row>
    <row r="76" spans="1:14" s="7" customFormat="1" x14ac:dyDescent="0.4">
      <c r="B76" s="152"/>
      <c r="C76" s="152"/>
      <c r="D76" s="11"/>
      <c r="E76" s="11"/>
      <c r="F76" s="11"/>
      <c r="G76" s="11"/>
      <c r="H76" s="16"/>
      <c r="I76" s="16"/>
      <c r="J76" s="16"/>
      <c r="K76" s="16"/>
      <c r="L76" s="16"/>
      <c r="M76" s="16"/>
      <c r="N76" s="16"/>
    </row>
    <row r="77" spans="1:14" s="7" customFormat="1" x14ac:dyDescent="0.4">
      <c r="B77" s="152"/>
      <c r="C77" s="11"/>
      <c r="D77" s="11"/>
      <c r="E77" s="11"/>
      <c r="F77" s="11"/>
      <c r="G77" s="11"/>
      <c r="H77" s="16"/>
      <c r="I77" s="16"/>
      <c r="J77" s="16"/>
      <c r="K77" s="16"/>
      <c r="L77" s="16"/>
      <c r="M77" s="16"/>
      <c r="N77" s="16"/>
    </row>
    <row r="78" spans="1:14" s="7" customFormat="1" x14ac:dyDescent="0.4">
      <c r="B78" s="152"/>
      <c r="C78" s="11"/>
      <c r="D78" s="11"/>
      <c r="E78" s="11"/>
      <c r="F78" s="11"/>
      <c r="G78" s="11"/>
      <c r="H78" s="16"/>
      <c r="I78" s="16"/>
      <c r="J78" s="16"/>
      <c r="K78" s="16"/>
      <c r="L78" s="16"/>
      <c r="M78" s="16"/>
      <c r="N78" s="16"/>
    </row>
    <row r="79" spans="1:14" s="7" customFormat="1" x14ac:dyDescent="0.4">
      <c r="B79" s="152"/>
      <c r="C79" s="11"/>
      <c r="D79" s="11"/>
      <c r="E79" s="11"/>
      <c r="F79" s="11"/>
      <c r="G79" s="11"/>
      <c r="H79" s="16"/>
      <c r="I79" s="16"/>
      <c r="J79" s="16"/>
      <c r="K79" s="16"/>
      <c r="L79" s="16"/>
      <c r="M79" s="16"/>
      <c r="N79" s="16"/>
    </row>
    <row r="80" spans="1:14" s="7" customFormat="1" x14ac:dyDescent="0.4">
      <c r="B80" s="152"/>
      <c r="C80" s="11"/>
      <c r="D80" s="11"/>
      <c r="E80" s="11"/>
      <c r="F80" s="11"/>
      <c r="G80" s="11"/>
      <c r="H80" s="16"/>
      <c r="I80" s="16"/>
      <c r="J80" s="16"/>
      <c r="K80" s="16"/>
      <c r="L80" s="16"/>
      <c r="M80" s="16"/>
      <c r="N80" s="16"/>
    </row>
    <row r="81" spans="2:14" s="7" customFormat="1" x14ac:dyDescent="0.4">
      <c r="B81" s="152"/>
      <c r="C81" s="11"/>
      <c r="D81" s="11"/>
      <c r="E81" s="11"/>
      <c r="F81" s="11"/>
      <c r="G81" s="11"/>
      <c r="H81" s="16"/>
      <c r="I81" s="16"/>
      <c r="J81" s="16"/>
      <c r="K81" s="16"/>
      <c r="L81" s="16"/>
      <c r="M81" s="16"/>
      <c r="N81" s="16"/>
    </row>
    <row r="82" spans="2:14" s="7" customFormat="1" x14ac:dyDescent="0.4">
      <c r="B82" s="152"/>
      <c r="C82" s="11"/>
      <c r="D82" s="11"/>
      <c r="E82" s="11"/>
      <c r="F82" s="11"/>
      <c r="G82" s="11"/>
      <c r="H82" s="16"/>
      <c r="I82" s="16"/>
      <c r="J82" s="16"/>
      <c r="K82" s="16"/>
      <c r="L82" s="16"/>
      <c r="M82" s="16"/>
      <c r="N82" s="16"/>
    </row>
    <row r="83" spans="2:14" s="7" customFormat="1" x14ac:dyDescent="0.4">
      <c r="B83" s="152"/>
      <c r="C83" s="11"/>
      <c r="D83" s="11"/>
      <c r="E83" s="11"/>
      <c r="F83" s="11"/>
      <c r="G83" s="11"/>
      <c r="H83" s="16"/>
      <c r="I83" s="16"/>
      <c r="J83" s="16"/>
      <c r="K83" s="16"/>
      <c r="L83" s="16"/>
      <c r="M83" s="16"/>
      <c r="N83" s="16"/>
    </row>
    <row r="84" spans="2:14" s="7" customFormat="1" x14ac:dyDescent="0.4">
      <c r="B84" s="152"/>
      <c r="C84" s="11"/>
      <c r="D84" s="11"/>
      <c r="E84" s="11"/>
      <c r="F84" s="11"/>
      <c r="G84" s="11"/>
      <c r="H84" s="16"/>
      <c r="I84" s="16"/>
      <c r="J84" s="16"/>
      <c r="K84" s="16"/>
      <c r="L84" s="16"/>
      <c r="M84" s="16"/>
      <c r="N84" s="16"/>
    </row>
    <row r="85" spans="2:14" s="7" customFormat="1" x14ac:dyDescent="0.4">
      <c r="B85" s="152"/>
      <c r="C85" s="11"/>
      <c r="D85" s="11"/>
      <c r="E85" s="11"/>
      <c r="F85" s="11"/>
      <c r="G85" s="11"/>
      <c r="H85" s="16"/>
      <c r="I85" s="16"/>
      <c r="J85" s="16"/>
      <c r="K85" s="16"/>
      <c r="L85" s="16"/>
      <c r="M85" s="16"/>
      <c r="N85" s="16"/>
    </row>
    <row r="86" spans="2:14" s="7" customFormat="1" x14ac:dyDescent="0.4">
      <c r="B86" s="152"/>
      <c r="C86" s="11"/>
      <c r="D86" s="11"/>
      <c r="E86" s="11"/>
      <c r="F86" s="11"/>
      <c r="G86" s="11"/>
      <c r="H86" s="16"/>
      <c r="I86" s="16"/>
      <c r="J86" s="16"/>
      <c r="K86" s="16"/>
      <c r="L86" s="16"/>
      <c r="M86" s="16"/>
      <c r="N86" s="16"/>
    </row>
    <row r="87" spans="2:14" s="7" customFormat="1" x14ac:dyDescent="0.4">
      <c r="B87" s="152"/>
      <c r="C87" s="11"/>
      <c r="D87" s="11"/>
      <c r="E87" s="11"/>
      <c r="F87" s="11"/>
      <c r="G87" s="11"/>
      <c r="H87" s="16"/>
      <c r="I87" s="16"/>
      <c r="J87" s="16"/>
      <c r="K87" s="16"/>
      <c r="L87" s="16"/>
      <c r="M87" s="16"/>
      <c r="N87" s="16"/>
    </row>
    <row r="88" spans="2:14" s="7" customFormat="1" x14ac:dyDescent="0.4">
      <c r="B88" s="152"/>
      <c r="C88" s="11"/>
      <c r="D88" s="11"/>
      <c r="E88" s="11"/>
      <c r="F88" s="11"/>
      <c r="G88" s="11"/>
      <c r="H88" s="16"/>
      <c r="I88" s="16"/>
      <c r="J88" s="16"/>
      <c r="K88" s="16"/>
      <c r="L88" s="16"/>
      <c r="M88" s="16"/>
      <c r="N88" s="16"/>
    </row>
    <row r="89" spans="2:14" s="7" customFormat="1" x14ac:dyDescent="0.4">
      <c r="B89" s="152"/>
      <c r="C89" s="11"/>
      <c r="D89" s="11"/>
      <c r="E89" s="11"/>
      <c r="F89" s="11"/>
      <c r="G89" s="11"/>
      <c r="H89" s="16"/>
      <c r="I89" s="16"/>
      <c r="J89" s="16"/>
      <c r="K89" s="16"/>
      <c r="L89" s="16"/>
      <c r="M89" s="16"/>
      <c r="N89" s="16"/>
    </row>
    <row r="90" spans="2:14" s="7" customFormat="1" x14ac:dyDescent="0.4">
      <c r="B90" s="152"/>
      <c r="C90" s="11"/>
      <c r="D90" s="11"/>
      <c r="E90" s="11"/>
      <c r="F90" s="11"/>
      <c r="G90" s="11"/>
      <c r="H90" s="16"/>
      <c r="I90" s="16"/>
      <c r="J90" s="16"/>
      <c r="K90" s="16"/>
      <c r="L90" s="16"/>
      <c r="M90" s="16"/>
      <c r="N90" s="16"/>
    </row>
    <row r="91" spans="2:14" s="7" customFormat="1" x14ac:dyDescent="0.4">
      <c r="B91" s="152"/>
      <c r="C91" s="11"/>
      <c r="D91" s="11"/>
      <c r="E91" s="11"/>
      <c r="F91" s="11"/>
      <c r="G91" s="11"/>
      <c r="H91" s="16"/>
      <c r="I91" s="16"/>
      <c r="J91" s="16"/>
      <c r="K91" s="16"/>
      <c r="L91" s="16"/>
      <c r="M91" s="16"/>
      <c r="N91" s="16"/>
    </row>
    <row r="92" spans="2:14" s="7" customFormat="1" x14ac:dyDescent="0.4">
      <c r="B92" s="152"/>
      <c r="C92" s="11"/>
      <c r="D92" s="11"/>
      <c r="E92" s="11"/>
      <c r="F92" s="11"/>
      <c r="G92" s="11"/>
      <c r="H92" s="16"/>
      <c r="I92" s="16"/>
      <c r="J92" s="16"/>
      <c r="K92" s="16"/>
      <c r="L92" s="16"/>
      <c r="M92" s="16"/>
      <c r="N92" s="16"/>
    </row>
    <row r="93" spans="2:14" s="7" customFormat="1" x14ac:dyDescent="0.4">
      <c r="B93" s="152"/>
      <c r="C93" s="11"/>
      <c r="D93" s="11"/>
      <c r="E93" s="11"/>
      <c r="F93" s="11"/>
      <c r="G93" s="11"/>
      <c r="H93" s="16"/>
      <c r="I93" s="16"/>
      <c r="J93" s="16"/>
      <c r="K93" s="16"/>
      <c r="L93" s="16"/>
      <c r="M93" s="16"/>
      <c r="N93" s="16"/>
    </row>
    <row r="94" spans="2:14" s="7" customFormat="1" x14ac:dyDescent="0.4">
      <c r="B94" s="152"/>
      <c r="C94" s="11"/>
      <c r="D94" s="11"/>
      <c r="E94" s="11"/>
      <c r="F94" s="11"/>
      <c r="G94" s="11"/>
      <c r="H94" s="16"/>
      <c r="I94" s="16"/>
      <c r="J94" s="16"/>
      <c r="K94" s="16"/>
      <c r="L94" s="16"/>
      <c r="M94" s="16"/>
      <c r="N94" s="16"/>
    </row>
    <row r="95" spans="2:14" s="7" customFormat="1" x14ac:dyDescent="0.4">
      <c r="B95" s="152"/>
      <c r="C95" s="11"/>
      <c r="D95" s="11"/>
      <c r="E95" s="11"/>
      <c r="F95" s="11"/>
      <c r="G95" s="11"/>
      <c r="H95" s="16"/>
      <c r="I95" s="16"/>
      <c r="J95" s="16"/>
      <c r="K95" s="16"/>
      <c r="L95" s="16"/>
      <c r="M95" s="16"/>
      <c r="N95" s="16"/>
    </row>
    <row r="96" spans="2:14" s="7" customFormat="1" x14ac:dyDescent="0.4">
      <c r="B96" s="152"/>
      <c r="C96" s="11"/>
      <c r="D96" s="11"/>
      <c r="E96" s="11"/>
      <c r="F96" s="11"/>
      <c r="G96" s="11"/>
      <c r="H96" s="16"/>
      <c r="I96" s="16"/>
      <c r="J96" s="16"/>
      <c r="K96" s="16"/>
      <c r="L96" s="16"/>
      <c r="M96" s="16"/>
      <c r="N96" s="16"/>
    </row>
    <row r="97" spans="2:14" s="7" customFormat="1" x14ac:dyDescent="0.4">
      <c r="B97" s="152"/>
      <c r="C97" s="11"/>
      <c r="D97" s="11"/>
      <c r="E97" s="11"/>
      <c r="F97" s="11"/>
      <c r="G97" s="11"/>
      <c r="H97" s="16"/>
      <c r="I97" s="16"/>
      <c r="J97" s="16"/>
      <c r="K97" s="16"/>
      <c r="L97" s="16"/>
      <c r="M97" s="16"/>
      <c r="N97" s="16"/>
    </row>
    <row r="98" spans="2:14" s="7" customFormat="1" x14ac:dyDescent="0.4">
      <c r="B98" s="152"/>
      <c r="C98" s="11"/>
      <c r="D98" s="11"/>
      <c r="E98" s="11"/>
      <c r="F98" s="11"/>
      <c r="G98" s="11"/>
      <c r="H98" s="16"/>
      <c r="I98" s="16"/>
      <c r="J98" s="16"/>
      <c r="K98" s="16"/>
      <c r="L98" s="16"/>
      <c r="M98" s="16"/>
      <c r="N98" s="16"/>
    </row>
    <row r="99" spans="2:14" s="7" customFormat="1" x14ac:dyDescent="0.4">
      <c r="B99" s="152"/>
      <c r="C99" s="11"/>
      <c r="D99" s="11"/>
      <c r="E99" s="11"/>
      <c r="F99" s="11"/>
      <c r="G99" s="11"/>
      <c r="H99" s="16"/>
      <c r="I99" s="16"/>
      <c r="J99" s="16"/>
      <c r="K99" s="16"/>
      <c r="L99" s="16"/>
      <c r="M99" s="16"/>
      <c r="N99" s="16"/>
    </row>
    <row r="100" spans="2:14" s="7" customFormat="1" x14ac:dyDescent="0.4">
      <c r="B100" s="152"/>
      <c r="C100" s="11"/>
      <c r="D100" s="11"/>
      <c r="E100" s="11"/>
      <c r="F100" s="11"/>
      <c r="G100" s="11"/>
      <c r="H100" s="16"/>
      <c r="I100" s="16"/>
      <c r="J100" s="16"/>
      <c r="K100" s="16"/>
      <c r="L100" s="16"/>
      <c r="M100" s="16"/>
      <c r="N100" s="16"/>
    </row>
    <row r="101" spans="2:14" s="7" customFormat="1" x14ac:dyDescent="0.4">
      <c r="B101" s="152"/>
      <c r="C101" s="11"/>
      <c r="D101" s="11"/>
      <c r="E101" s="11"/>
      <c r="F101" s="11"/>
      <c r="G101" s="11"/>
      <c r="H101" s="16"/>
      <c r="I101" s="16"/>
      <c r="J101" s="16"/>
      <c r="K101" s="16"/>
      <c r="L101" s="16"/>
      <c r="M101" s="16"/>
      <c r="N101" s="16"/>
    </row>
    <row r="102" spans="2:14" s="7" customFormat="1" x14ac:dyDescent="0.4">
      <c r="B102" s="152"/>
      <c r="C102" s="11"/>
      <c r="D102" s="11"/>
      <c r="E102" s="11"/>
      <c r="F102" s="11"/>
      <c r="G102" s="11"/>
      <c r="H102" s="16"/>
      <c r="I102" s="16"/>
      <c r="J102" s="16"/>
      <c r="K102" s="16"/>
      <c r="L102" s="16"/>
      <c r="M102" s="16"/>
      <c r="N102" s="16"/>
    </row>
    <row r="103" spans="2:14" s="7" customFormat="1" x14ac:dyDescent="0.4">
      <c r="B103" s="152"/>
      <c r="C103" s="11"/>
      <c r="D103" s="11"/>
      <c r="E103" s="11"/>
      <c r="F103" s="11"/>
      <c r="G103" s="11"/>
      <c r="H103" s="16"/>
      <c r="I103" s="16"/>
      <c r="J103" s="16"/>
      <c r="K103" s="16"/>
      <c r="L103" s="16"/>
      <c r="M103" s="16"/>
      <c r="N103" s="16"/>
    </row>
    <row r="104" spans="2:14" s="7" customFormat="1" x14ac:dyDescent="0.4">
      <c r="B104" s="152"/>
      <c r="C104" s="11"/>
      <c r="D104" s="11"/>
      <c r="E104" s="11"/>
      <c r="F104" s="11"/>
      <c r="G104" s="11"/>
      <c r="H104" s="16"/>
      <c r="I104" s="16"/>
      <c r="J104" s="16"/>
      <c r="K104" s="16"/>
      <c r="L104" s="16"/>
      <c r="M104" s="16"/>
      <c r="N104" s="16"/>
    </row>
    <row r="105" spans="2:14" s="7" customFormat="1" x14ac:dyDescent="0.4">
      <c r="B105" s="152"/>
      <c r="C105" s="11"/>
      <c r="D105" s="11"/>
      <c r="E105" s="11"/>
      <c r="F105" s="11"/>
      <c r="G105" s="11"/>
      <c r="H105" s="16"/>
      <c r="I105" s="16"/>
      <c r="J105" s="16"/>
      <c r="K105" s="16"/>
      <c r="L105" s="16"/>
      <c r="M105" s="16"/>
      <c r="N105" s="16"/>
    </row>
    <row r="106" spans="2:14" s="7" customFormat="1" x14ac:dyDescent="0.4">
      <c r="B106" s="152"/>
      <c r="C106" s="11"/>
      <c r="D106" s="11"/>
      <c r="E106" s="11"/>
      <c r="F106" s="11"/>
      <c r="G106" s="11"/>
      <c r="H106" s="16"/>
      <c r="I106" s="16"/>
      <c r="J106" s="16"/>
      <c r="K106" s="16"/>
      <c r="L106" s="16"/>
      <c r="M106" s="16"/>
      <c r="N106" s="16"/>
    </row>
    <row r="107" spans="2:14" s="7" customFormat="1" x14ac:dyDescent="0.4">
      <c r="B107" s="152"/>
      <c r="C107" s="11"/>
      <c r="D107" s="11"/>
      <c r="E107" s="11"/>
      <c r="F107" s="11"/>
      <c r="G107" s="11"/>
      <c r="H107" s="16"/>
      <c r="I107" s="16"/>
      <c r="J107" s="16"/>
      <c r="K107" s="16"/>
      <c r="L107" s="16"/>
      <c r="M107" s="16"/>
      <c r="N107" s="16"/>
    </row>
    <row r="108" spans="2:14" s="7" customFormat="1" x14ac:dyDescent="0.4">
      <c r="B108" s="152"/>
      <c r="C108" s="11"/>
      <c r="D108" s="11"/>
      <c r="E108" s="11"/>
      <c r="F108" s="11"/>
      <c r="G108" s="11"/>
      <c r="H108" s="16"/>
      <c r="I108" s="16"/>
      <c r="J108" s="16"/>
      <c r="K108" s="16"/>
      <c r="L108" s="16"/>
      <c r="M108" s="16"/>
      <c r="N108" s="16"/>
    </row>
    <row r="109" spans="2:14" s="7" customFormat="1" x14ac:dyDescent="0.4">
      <c r="B109" s="152"/>
      <c r="C109" s="11"/>
      <c r="D109" s="11"/>
      <c r="E109" s="11"/>
      <c r="F109" s="11"/>
      <c r="G109" s="11"/>
      <c r="H109" s="16"/>
      <c r="I109" s="16"/>
      <c r="J109" s="16"/>
      <c r="K109" s="16"/>
      <c r="L109" s="16"/>
      <c r="M109" s="16"/>
      <c r="N109" s="16"/>
    </row>
    <row r="110" spans="2:14" s="7" customFormat="1" x14ac:dyDescent="0.4">
      <c r="B110" s="152"/>
      <c r="C110" s="11"/>
      <c r="D110" s="11"/>
      <c r="E110" s="11"/>
      <c r="F110" s="11"/>
      <c r="G110" s="11"/>
      <c r="H110" s="16"/>
      <c r="I110" s="16"/>
      <c r="J110" s="16"/>
      <c r="K110" s="16"/>
      <c r="L110" s="16"/>
      <c r="M110" s="16"/>
      <c r="N110" s="16"/>
    </row>
    <row r="111" spans="2:14" s="7" customFormat="1" x14ac:dyDescent="0.4">
      <c r="B111" s="152"/>
      <c r="C111" s="11"/>
      <c r="D111" s="11"/>
      <c r="E111" s="11"/>
      <c r="F111" s="11"/>
      <c r="G111" s="11"/>
      <c r="H111" s="16"/>
      <c r="I111" s="16"/>
      <c r="J111" s="16"/>
      <c r="K111" s="16"/>
      <c r="L111" s="16"/>
      <c r="M111" s="16"/>
      <c r="N111" s="16"/>
    </row>
    <row r="112" spans="2:14" s="7" customFormat="1" x14ac:dyDescent="0.4">
      <c r="B112" s="152"/>
      <c r="C112" s="11"/>
      <c r="D112" s="11"/>
      <c r="E112" s="11"/>
      <c r="F112" s="11"/>
      <c r="G112" s="11"/>
      <c r="H112" s="16"/>
      <c r="I112" s="16"/>
      <c r="J112" s="16"/>
      <c r="K112" s="16"/>
      <c r="L112" s="16"/>
      <c r="M112" s="16"/>
      <c r="N112" s="16"/>
    </row>
    <row r="113" spans="2:14" s="7" customFormat="1" x14ac:dyDescent="0.4">
      <c r="B113" s="152"/>
      <c r="C113" s="11"/>
      <c r="D113" s="11"/>
      <c r="E113" s="11"/>
      <c r="F113" s="11"/>
      <c r="G113" s="11"/>
      <c r="H113" s="16"/>
      <c r="I113" s="16"/>
      <c r="J113" s="16"/>
      <c r="K113" s="16"/>
      <c r="L113" s="16"/>
      <c r="M113" s="16"/>
      <c r="N113" s="16"/>
    </row>
    <row r="114" spans="2:14" s="7" customFormat="1" x14ac:dyDescent="0.4">
      <c r="B114" s="152"/>
      <c r="C114" s="11"/>
      <c r="D114" s="11"/>
      <c r="E114" s="11"/>
      <c r="F114" s="11"/>
      <c r="G114" s="11"/>
      <c r="H114" s="16"/>
      <c r="I114" s="16"/>
      <c r="J114" s="16"/>
      <c r="K114" s="16"/>
      <c r="L114" s="16"/>
      <c r="M114" s="16"/>
      <c r="N114" s="16"/>
    </row>
    <row r="115" spans="2:14" s="7" customFormat="1" x14ac:dyDescent="0.4">
      <c r="B115" s="152"/>
      <c r="C115" s="11"/>
      <c r="D115" s="11"/>
      <c r="E115" s="11"/>
      <c r="F115" s="11"/>
      <c r="G115" s="11"/>
      <c r="H115" s="16"/>
      <c r="I115" s="16"/>
      <c r="J115" s="16"/>
      <c r="K115" s="16"/>
      <c r="L115" s="16"/>
      <c r="M115" s="16"/>
      <c r="N115" s="16"/>
    </row>
    <row r="116" spans="2:14" s="7" customFormat="1" x14ac:dyDescent="0.4">
      <c r="B116" s="152"/>
      <c r="C116" s="11"/>
      <c r="D116" s="11"/>
      <c r="E116" s="11"/>
      <c r="F116" s="11"/>
      <c r="G116" s="11"/>
      <c r="H116" s="16"/>
      <c r="I116" s="16"/>
      <c r="J116" s="16"/>
      <c r="K116" s="16"/>
      <c r="L116" s="16"/>
      <c r="M116" s="16"/>
      <c r="N116" s="16"/>
    </row>
    <row r="117" spans="2:14" s="7" customFormat="1" x14ac:dyDescent="0.4">
      <c r="B117" s="152"/>
      <c r="C117" s="11"/>
      <c r="D117" s="11"/>
      <c r="E117" s="11"/>
      <c r="F117" s="11"/>
      <c r="G117" s="11"/>
      <c r="H117" s="16"/>
      <c r="I117" s="16"/>
      <c r="J117" s="16"/>
      <c r="K117" s="16"/>
      <c r="L117" s="16"/>
      <c r="M117" s="16"/>
      <c r="N117" s="16"/>
    </row>
    <row r="118" spans="2:14" s="7" customFormat="1" x14ac:dyDescent="0.4">
      <c r="B118" s="152"/>
      <c r="C118" s="11"/>
      <c r="D118" s="11"/>
      <c r="E118" s="11"/>
      <c r="F118" s="11"/>
      <c r="G118" s="11"/>
      <c r="H118" s="16"/>
      <c r="I118" s="16"/>
      <c r="J118" s="16"/>
      <c r="K118" s="16"/>
      <c r="L118" s="16"/>
      <c r="M118" s="16"/>
      <c r="N118" s="16"/>
    </row>
    <row r="119" spans="2:14" s="7" customFormat="1" x14ac:dyDescent="0.4">
      <c r="B119" s="152"/>
      <c r="C119" s="11"/>
      <c r="D119" s="11"/>
      <c r="E119" s="11"/>
      <c r="F119" s="11"/>
      <c r="G119" s="11"/>
      <c r="H119" s="16"/>
      <c r="I119" s="16"/>
      <c r="J119" s="16"/>
      <c r="K119" s="16"/>
      <c r="L119" s="16"/>
      <c r="M119" s="16"/>
      <c r="N119" s="16"/>
    </row>
    <row r="120" spans="2:14" s="7" customFormat="1" ht="31.6" customHeight="1" x14ac:dyDescent="0.4">
      <c r="B120" s="152"/>
      <c r="C120" s="11"/>
      <c r="D120" s="11"/>
      <c r="E120" s="11"/>
      <c r="F120" s="11"/>
      <c r="G120" s="11"/>
      <c r="H120" s="16"/>
      <c r="I120" s="16"/>
      <c r="J120" s="16"/>
      <c r="K120" s="16"/>
      <c r="L120" s="16"/>
      <c r="M120" s="16"/>
      <c r="N120" s="16"/>
    </row>
    <row r="121" spans="2:14" s="7" customFormat="1" x14ac:dyDescent="0.4">
      <c r="B121" s="152"/>
      <c r="C121" s="11"/>
      <c r="D121" s="11"/>
      <c r="E121" s="11"/>
      <c r="F121" s="11"/>
      <c r="G121" s="11"/>
      <c r="H121" s="16"/>
      <c r="I121" s="16"/>
      <c r="J121" s="16"/>
      <c r="K121" s="16"/>
      <c r="L121" s="16"/>
      <c r="M121" s="16"/>
      <c r="N121" s="16"/>
    </row>
    <row r="122" spans="2:14" s="7" customFormat="1" x14ac:dyDescent="0.4">
      <c r="B122" s="152"/>
      <c r="C122" s="11"/>
      <c r="D122" s="11"/>
      <c r="E122" s="11"/>
      <c r="F122" s="11"/>
      <c r="G122" s="11"/>
      <c r="H122" s="16"/>
      <c r="I122" s="16"/>
      <c r="J122" s="16"/>
      <c r="K122" s="16"/>
      <c r="L122" s="16"/>
      <c r="M122" s="16"/>
      <c r="N122" s="16"/>
    </row>
    <row r="123" spans="2:14" s="7" customFormat="1" x14ac:dyDescent="0.4">
      <c r="B123" s="152"/>
      <c r="C123" s="11"/>
      <c r="D123" s="11"/>
      <c r="E123" s="11"/>
      <c r="F123" s="11"/>
      <c r="G123" s="11"/>
      <c r="H123" s="16"/>
      <c r="I123" s="16"/>
      <c r="J123" s="16"/>
      <c r="K123" s="16"/>
      <c r="L123" s="16"/>
      <c r="M123" s="16"/>
      <c r="N123" s="16"/>
    </row>
    <row r="124" spans="2:14" s="7" customFormat="1" x14ac:dyDescent="0.4">
      <c r="B124" s="152"/>
      <c r="C124" s="11"/>
      <c r="D124" s="11"/>
      <c r="E124" s="11"/>
      <c r="F124" s="11"/>
      <c r="G124" s="11"/>
      <c r="H124" s="16"/>
      <c r="I124" s="16"/>
      <c r="J124" s="16"/>
      <c r="K124" s="16"/>
      <c r="L124" s="16"/>
      <c r="M124" s="16"/>
      <c r="N124" s="16"/>
    </row>
    <row r="125" spans="2:14" s="7" customFormat="1" x14ac:dyDescent="0.4">
      <c r="B125" s="152"/>
      <c r="C125" s="11"/>
      <c r="D125" s="11"/>
      <c r="E125" s="11"/>
      <c r="F125" s="11"/>
      <c r="G125" s="11"/>
      <c r="H125" s="16"/>
      <c r="I125" s="16"/>
      <c r="J125" s="16"/>
      <c r="K125" s="16"/>
      <c r="L125" s="16"/>
      <c r="M125" s="16"/>
      <c r="N125" s="16"/>
    </row>
    <row r="126" spans="2:14" s="7" customFormat="1" x14ac:dyDescent="0.4">
      <c r="B126" s="152"/>
      <c r="C126" s="11"/>
      <c r="D126" s="11"/>
      <c r="E126" s="11"/>
      <c r="F126" s="11"/>
      <c r="G126" s="11"/>
      <c r="H126" s="16"/>
      <c r="I126" s="16"/>
      <c r="J126" s="16"/>
      <c r="K126" s="16"/>
      <c r="L126" s="16"/>
      <c r="M126" s="16"/>
      <c r="N126" s="16"/>
    </row>
    <row r="127" spans="2:14" s="7" customFormat="1" x14ac:dyDescent="0.4">
      <c r="B127" s="152"/>
      <c r="C127" s="11"/>
      <c r="D127" s="11"/>
      <c r="E127" s="11"/>
      <c r="F127" s="11"/>
      <c r="G127" s="11"/>
      <c r="H127" s="16"/>
      <c r="I127" s="16"/>
      <c r="J127" s="16"/>
      <c r="K127" s="16"/>
      <c r="L127" s="16"/>
      <c r="M127" s="16"/>
      <c r="N127" s="16"/>
    </row>
    <row r="128" spans="2:14" s="7" customFormat="1" x14ac:dyDescent="0.4">
      <c r="B128" s="152"/>
      <c r="C128" s="11"/>
      <c r="D128" s="11"/>
      <c r="E128" s="11"/>
      <c r="F128" s="11"/>
      <c r="G128" s="11"/>
      <c r="H128" s="16"/>
      <c r="I128" s="16"/>
      <c r="J128" s="16"/>
      <c r="K128" s="16"/>
      <c r="L128" s="16"/>
      <c r="M128" s="16"/>
      <c r="N128" s="16"/>
    </row>
    <row r="129" spans="2:14" s="7" customFormat="1" x14ac:dyDescent="0.4">
      <c r="B129" s="152"/>
      <c r="C129" s="11"/>
      <c r="D129" s="11"/>
      <c r="E129" s="11"/>
      <c r="F129" s="11"/>
      <c r="G129" s="11"/>
      <c r="H129" s="16"/>
      <c r="I129" s="16"/>
      <c r="J129" s="16"/>
      <c r="K129" s="16"/>
      <c r="L129" s="16"/>
      <c r="M129" s="16"/>
      <c r="N129" s="16"/>
    </row>
    <row r="130" spans="2:14" s="7" customFormat="1" x14ac:dyDescent="0.4">
      <c r="B130" s="152"/>
      <c r="C130" s="11"/>
      <c r="D130" s="11"/>
      <c r="E130" s="11"/>
      <c r="F130" s="11"/>
      <c r="G130" s="11"/>
      <c r="H130" s="16"/>
      <c r="I130" s="16"/>
      <c r="J130" s="16"/>
      <c r="K130" s="16"/>
      <c r="L130" s="16"/>
      <c r="M130" s="16"/>
      <c r="N130" s="16"/>
    </row>
    <row r="131" spans="2:14" s="7" customFormat="1" x14ac:dyDescent="0.4">
      <c r="B131" s="152"/>
      <c r="C131" s="11"/>
      <c r="D131" s="11"/>
      <c r="E131" s="11"/>
      <c r="F131" s="11"/>
      <c r="G131" s="11"/>
      <c r="H131" s="16"/>
      <c r="I131" s="16"/>
      <c r="J131" s="16"/>
      <c r="K131" s="16"/>
      <c r="L131" s="16"/>
      <c r="M131" s="16"/>
      <c r="N131" s="16"/>
    </row>
    <row r="132" spans="2:14" s="7" customFormat="1" x14ac:dyDescent="0.4">
      <c r="B132" s="152"/>
      <c r="C132" s="11"/>
      <c r="D132" s="11"/>
      <c r="E132" s="11"/>
      <c r="F132" s="11"/>
      <c r="G132" s="11"/>
      <c r="H132" s="16"/>
      <c r="I132" s="16"/>
      <c r="J132" s="16"/>
      <c r="K132" s="16"/>
      <c r="L132" s="16"/>
      <c r="M132" s="16"/>
      <c r="N132" s="16"/>
    </row>
    <row r="133" spans="2:14" s="7" customFormat="1" x14ac:dyDescent="0.4">
      <c r="B133" s="152"/>
      <c r="C133" s="11"/>
      <c r="D133" s="11"/>
      <c r="E133" s="11"/>
      <c r="F133" s="11"/>
      <c r="G133" s="11"/>
      <c r="H133" s="16"/>
      <c r="I133" s="16"/>
      <c r="J133" s="16"/>
      <c r="K133" s="16"/>
      <c r="L133" s="16"/>
      <c r="M133" s="16"/>
      <c r="N133" s="16"/>
    </row>
    <row r="134" spans="2:14" s="7" customFormat="1" x14ac:dyDescent="0.4">
      <c r="B134" s="152"/>
      <c r="C134" s="11"/>
      <c r="D134" s="11"/>
      <c r="E134" s="11"/>
      <c r="F134" s="11"/>
      <c r="G134" s="11"/>
      <c r="H134" s="16"/>
      <c r="I134" s="16"/>
      <c r="J134" s="16"/>
      <c r="K134" s="16"/>
      <c r="L134" s="16"/>
      <c r="M134" s="16"/>
      <c r="N134" s="16"/>
    </row>
    <row r="135" spans="2:14" s="7" customFormat="1" x14ac:dyDescent="0.4">
      <c r="B135" s="152"/>
      <c r="C135" s="11"/>
      <c r="D135" s="11"/>
      <c r="E135" s="11"/>
      <c r="F135" s="11"/>
      <c r="G135" s="11"/>
      <c r="H135" s="16"/>
      <c r="I135" s="16"/>
      <c r="J135" s="16"/>
      <c r="K135" s="16"/>
      <c r="L135" s="16"/>
      <c r="M135" s="16"/>
      <c r="N135" s="16"/>
    </row>
    <row r="136" spans="2:14" s="7" customFormat="1" x14ac:dyDescent="0.4">
      <c r="B136" s="152"/>
      <c r="C136" s="11"/>
      <c r="D136" s="11"/>
      <c r="E136" s="11"/>
      <c r="F136" s="11"/>
      <c r="G136" s="11"/>
      <c r="H136" s="16"/>
      <c r="I136" s="16"/>
      <c r="J136" s="16"/>
      <c r="K136" s="16"/>
      <c r="L136" s="16"/>
      <c r="M136" s="16"/>
      <c r="N136" s="16"/>
    </row>
    <row r="137" spans="2:14" s="7" customFormat="1" x14ac:dyDescent="0.4">
      <c r="B137" s="152"/>
      <c r="C137" s="11"/>
      <c r="D137" s="11"/>
      <c r="E137" s="11"/>
      <c r="F137" s="11"/>
      <c r="G137" s="11"/>
      <c r="H137" s="16"/>
      <c r="I137" s="16"/>
      <c r="J137" s="16"/>
      <c r="K137" s="16"/>
      <c r="L137" s="16"/>
      <c r="M137" s="16"/>
      <c r="N137" s="16"/>
    </row>
    <row r="138" spans="2:14" s="7" customFormat="1" x14ac:dyDescent="0.4">
      <c r="B138" s="152"/>
      <c r="C138" s="11"/>
      <c r="D138" s="11"/>
      <c r="E138" s="11"/>
      <c r="F138" s="11"/>
      <c r="G138" s="11"/>
      <c r="H138" s="16"/>
      <c r="I138" s="16"/>
      <c r="J138" s="16"/>
      <c r="K138" s="16"/>
      <c r="L138" s="16"/>
      <c r="M138" s="16"/>
      <c r="N138" s="16"/>
    </row>
    <row r="139" spans="2:14" s="7" customFormat="1" x14ac:dyDescent="0.4">
      <c r="B139" s="152"/>
      <c r="C139" s="11"/>
      <c r="D139" s="11"/>
      <c r="E139" s="11"/>
      <c r="F139" s="11"/>
      <c r="G139" s="11"/>
      <c r="H139" s="16"/>
      <c r="I139" s="16"/>
      <c r="J139" s="16"/>
      <c r="K139" s="16"/>
      <c r="L139" s="16"/>
      <c r="M139" s="16"/>
      <c r="N139" s="16"/>
    </row>
    <row r="140" spans="2:14" s="7" customFormat="1" x14ac:dyDescent="0.4">
      <c r="B140" s="152"/>
      <c r="C140" s="11"/>
      <c r="D140" s="11"/>
      <c r="E140" s="11"/>
      <c r="F140" s="11"/>
      <c r="G140" s="11"/>
      <c r="H140" s="16"/>
      <c r="I140" s="16"/>
      <c r="J140" s="16"/>
      <c r="K140" s="16"/>
      <c r="L140" s="16"/>
      <c r="M140" s="16"/>
      <c r="N140" s="16"/>
    </row>
    <row r="141" spans="2:14" s="7" customFormat="1" x14ac:dyDescent="0.4">
      <c r="B141" s="152"/>
      <c r="C141" s="11"/>
      <c r="D141" s="11"/>
      <c r="E141" s="11"/>
      <c r="F141" s="11"/>
      <c r="G141" s="11"/>
      <c r="H141" s="16"/>
      <c r="I141" s="16"/>
      <c r="J141" s="16"/>
      <c r="K141" s="16"/>
      <c r="L141" s="16"/>
      <c r="M141" s="16"/>
      <c r="N141" s="16"/>
    </row>
    <row r="142" spans="2:14" s="7" customFormat="1" x14ac:dyDescent="0.4">
      <c r="B142" s="152"/>
      <c r="C142" s="11"/>
      <c r="D142" s="11"/>
      <c r="E142" s="11"/>
      <c r="F142" s="11"/>
      <c r="G142" s="11"/>
      <c r="H142" s="16"/>
      <c r="I142" s="16"/>
      <c r="J142" s="16"/>
      <c r="K142" s="16"/>
      <c r="L142" s="16"/>
      <c r="M142" s="16"/>
      <c r="N142" s="16"/>
    </row>
    <row r="143" spans="2:14" s="7" customFormat="1" x14ac:dyDescent="0.4">
      <c r="B143" s="152"/>
      <c r="C143" s="11"/>
      <c r="D143" s="11"/>
      <c r="E143" s="11"/>
      <c r="F143" s="11"/>
      <c r="G143" s="11"/>
      <c r="H143" s="16"/>
      <c r="I143" s="16"/>
      <c r="J143" s="16"/>
      <c r="K143" s="16"/>
      <c r="L143" s="16"/>
      <c r="M143" s="16"/>
      <c r="N143" s="16"/>
    </row>
    <row r="144" spans="2:14" s="7" customFormat="1" x14ac:dyDescent="0.4">
      <c r="B144" s="152"/>
      <c r="C144" s="11"/>
      <c r="D144" s="11"/>
      <c r="E144" s="11"/>
      <c r="F144" s="11"/>
      <c r="G144" s="11"/>
      <c r="H144" s="16"/>
      <c r="I144" s="16"/>
      <c r="J144" s="16"/>
      <c r="K144" s="16"/>
      <c r="L144" s="16"/>
      <c r="M144" s="16"/>
      <c r="N144" s="16"/>
    </row>
    <row r="145" spans="2:14" s="7" customFormat="1" x14ac:dyDescent="0.4">
      <c r="B145" s="152"/>
      <c r="C145" s="11"/>
      <c r="D145" s="11"/>
      <c r="E145" s="11"/>
      <c r="F145" s="11"/>
      <c r="G145" s="11"/>
      <c r="H145" s="16"/>
      <c r="I145" s="16"/>
      <c r="J145" s="16"/>
      <c r="K145" s="16"/>
      <c r="L145" s="16"/>
      <c r="M145" s="16"/>
      <c r="N145" s="16"/>
    </row>
    <row r="146" spans="2:14" s="7" customFormat="1" x14ac:dyDescent="0.4">
      <c r="B146" s="152"/>
      <c r="C146" s="11"/>
      <c r="D146" s="11"/>
      <c r="E146" s="11"/>
      <c r="F146" s="11"/>
      <c r="G146" s="11"/>
      <c r="H146" s="16"/>
      <c r="I146" s="16"/>
      <c r="J146" s="16"/>
      <c r="K146" s="16"/>
      <c r="L146" s="16"/>
      <c r="M146" s="16"/>
      <c r="N146" s="16"/>
    </row>
    <row r="147" spans="2:14" s="7" customFormat="1" x14ac:dyDescent="0.4">
      <c r="B147" s="152"/>
      <c r="C147" s="11"/>
      <c r="D147" s="11"/>
      <c r="E147" s="11"/>
      <c r="F147" s="11"/>
      <c r="G147" s="11"/>
      <c r="H147" s="16"/>
      <c r="I147" s="16"/>
      <c r="J147" s="16"/>
      <c r="K147" s="16"/>
      <c r="L147" s="16"/>
      <c r="M147" s="16"/>
      <c r="N147" s="16"/>
    </row>
    <row r="148" spans="2:14" s="7" customFormat="1" x14ac:dyDescent="0.4">
      <c r="B148" s="152"/>
      <c r="C148" s="11"/>
      <c r="D148" s="11"/>
      <c r="E148" s="11"/>
      <c r="F148" s="11"/>
      <c r="G148" s="11"/>
      <c r="H148" s="16"/>
      <c r="I148" s="16"/>
      <c r="J148" s="16"/>
      <c r="K148" s="16"/>
      <c r="L148" s="16"/>
      <c r="M148" s="16"/>
      <c r="N148" s="16"/>
    </row>
    <row r="149" spans="2:14" s="7" customFormat="1" x14ac:dyDescent="0.4">
      <c r="B149" s="152"/>
      <c r="C149" s="11"/>
      <c r="D149" s="11"/>
      <c r="E149" s="11"/>
      <c r="F149" s="11"/>
      <c r="G149" s="11"/>
      <c r="H149" s="16"/>
      <c r="I149" s="16"/>
      <c r="J149" s="16"/>
      <c r="K149" s="16"/>
      <c r="L149" s="16"/>
      <c r="M149" s="16"/>
      <c r="N149" s="16"/>
    </row>
    <row r="150" spans="2:14" s="7" customFormat="1" x14ac:dyDescent="0.4">
      <c r="B150" s="152"/>
      <c r="C150" s="11"/>
      <c r="D150" s="11"/>
      <c r="E150" s="11"/>
      <c r="F150" s="11"/>
      <c r="G150" s="11"/>
      <c r="H150" s="16"/>
      <c r="I150" s="16"/>
      <c r="J150" s="16"/>
      <c r="K150" s="16"/>
      <c r="L150" s="16"/>
      <c r="M150" s="16"/>
      <c r="N150" s="16"/>
    </row>
    <row r="151" spans="2:14" s="7" customFormat="1" x14ac:dyDescent="0.4">
      <c r="B151" s="152"/>
      <c r="C151" s="11"/>
      <c r="D151" s="11"/>
      <c r="E151" s="11"/>
      <c r="F151" s="11"/>
      <c r="G151" s="11"/>
      <c r="H151" s="16"/>
      <c r="I151" s="16"/>
      <c r="J151" s="16"/>
      <c r="K151" s="16"/>
      <c r="L151" s="16"/>
      <c r="M151" s="16"/>
      <c r="N151" s="16"/>
    </row>
    <row r="152" spans="2:14" s="7" customFormat="1" x14ac:dyDescent="0.4">
      <c r="B152" s="152"/>
      <c r="C152" s="11"/>
      <c r="D152" s="11"/>
      <c r="E152" s="11"/>
      <c r="F152" s="11"/>
      <c r="G152" s="11"/>
      <c r="H152" s="16"/>
      <c r="I152" s="16"/>
      <c r="J152" s="16"/>
      <c r="K152" s="16"/>
      <c r="L152" s="16"/>
      <c r="M152" s="16"/>
      <c r="N152" s="16"/>
    </row>
    <row r="153" spans="2:14" s="7" customFormat="1" x14ac:dyDescent="0.4">
      <c r="B153" s="152"/>
      <c r="C153" s="11"/>
      <c r="D153" s="11"/>
      <c r="E153" s="11"/>
      <c r="F153" s="11"/>
      <c r="G153" s="11"/>
      <c r="H153" s="16"/>
      <c r="I153" s="16"/>
      <c r="J153" s="16"/>
      <c r="K153" s="16"/>
      <c r="L153" s="16"/>
      <c r="M153" s="16"/>
      <c r="N153" s="16"/>
    </row>
    <row r="154" spans="2:14" s="7" customFormat="1" x14ac:dyDescent="0.4">
      <c r="B154" s="152"/>
      <c r="C154" s="11"/>
      <c r="D154" s="11"/>
      <c r="E154" s="11"/>
      <c r="F154" s="11"/>
      <c r="G154" s="11"/>
      <c r="H154" s="16"/>
      <c r="I154" s="16"/>
      <c r="J154" s="16"/>
      <c r="K154" s="16"/>
      <c r="L154" s="16"/>
      <c r="M154" s="16"/>
      <c r="N154" s="16"/>
    </row>
    <row r="155" spans="2:14" s="7" customFormat="1" x14ac:dyDescent="0.4">
      <c r="B155" s="152"/>
      <c r="C155" s="11"/>
      <c r="D155" s="11"/>
      <c r="E155" s="11"/>
      <c r="F155" s="11"/>
      <c r="G155" s="11"/>
      <c r="H155" s="16"/>
      <c r="I155" s="16"/>
      <c r="J155" s="16"/>
      <c r="K155" s="16"/>
      <c r="L155" s="16"/>
      <c r="M155" s="16"/>
      <c r="N155" s="16"/>
    </row>
    <row r="156" spans="2:14" s="7" customFormat="1" x14ac:dyDescent="0.4">
      <c r="B156" s="152"/>
      <c r="C156" s="11"/>
      <c r="D156" s="11"/>
      <c r="E156" s="11"/>
      <c r="F156" s="11"/>
      <c r="G156" s="11"/>
      <c r="H156" s="16"/>
      <c r="I156" s="16"/>
      <c r="J156" s="16"/>
      <c r="K156" s="16"/>
      <c r="L156" s="16"/>
      <c r="M156" s="16"/>
      <c r="N156" s="16"/>
    </row>
    <row r="157" spans="2:14" s="7" customFormat="1" x14ac:dyDescent="0.4">
      <c r="B157" s="152"/>
      <c r="C157" s="11"/>
      <c r="D157" s="11"/>
      <c r="E157" s="11"/>
      <c r="F157" s="11"/>
      <c r="G157" s="11"/>
      <c r="H157" s="16"/>
      <c r="I157" s="16"/>
      <c r="J157" s="16"/>
      <c r="K157" s="16"/>
      <c r="L157" s="16"/>
      <c r="M157" s="16"/>
      <c r="N157" s="16"/>
    </row>
    <row r="158" spans="2:14" s="7" customFormat="1" x14ac:dyDescent="0.4">
      <c r="B158" s="152"/>
      <c r="C158" s="11"/>
      <c r="D158" s="11"/>
      <c r="E158" s="11"/>
      <c r="F158" s="11"/>
      <c r="G158" s="11"/>
      <c r="H158" s="16"/>
      <c r="I158" s="16"/>
      <c r="J158" s="16"/>
      <c r="K158" s="16"/>
      <c r="L158" s="16"/>
      <c r="M158" s="16"/>
      <c r="N158" s="16"/>
    </row>
    <row r="159" spans="2:14" s="7" customFormat="1" x14ac:dyDescent="0.4">
      <c r="B159" s="152"/>
      <c r="C159" s="11"/>
      <c r="D159" s="11"/>
      <c r="E159" s="11"/>
      <c r="F159" s="11"/>
      <c r="G159" s="11"/>
      <c r="H159" s="16"/>
      <c r="I159" s="16"/>
      <c r="J159" s="16"/>
      <c r="K159" s="16"/>
      <c r="L159" s="16"/>
      <c r="M159" s="16"/>
      <c r="N159" s="16"/>
    </row>
    <row r="160" spans="2:14" s="7" customFormat="1" x14ac:dyDescent="0.4">
      <c r="B160" s="152"/>
      <c r="C160" s="11"/>
      <c r="D160" s="11"/>
      <c r="E160" s="11"/>
      <c r="F160" s="11"/>
      <c r="G160" s="11"/>
      <c r="H160" s="16"/>
      <c r="I160" s="16"/>
      <c r="J160" s="16"/>
      <c r="K160" s="16"/>
      <c r="L160" s="16"/>
      <c r="M160" s="16"/>
      <c r="N160" s="16"/>
    </row>
    <row r="161" spans="2:14" s="7" customFormat="1" x14ac:dyDescent="0.4">
      <c r="B161" s="152"/>
      <c r="C161" s="11"/>
      <c r="D161" s="11"/>
      <c r="E161" s="11"/>
      <c r="F161" s="11"/>
      <c r="G161" s="11"/>
      <c r="H161" s="16"/>
      <c r="I161" s="16"/>
      <c r="J161" s="16"/>
      <c r="K161" s="16"/>
      <c r="L161" s="16"/>
      <c r="M161" s="16"/>
      <c r="N161" s="16"/>
    </row>
    <row r="162" spans="2:14" s="7" customFormat="1" x14ac:dyDescent="0.4">
      <c r="B162" s="152"/>
      <c r="C162" s="11"/>
      <c r="D162" s="11"/>
      <c r="E162" s="11"/>
      <c r="F162" s="11"/>
      <c r="G162" s="11"/>
      <c r="H162" s="16"/>
      <c r="I162" s="16"/>
      <c r="J162" s="16"/>
      <c r="K162" s="16"/>
      <c r="L162" s="16"/>
      <c r="M162" s="16"/>
      <c r="N162" s="16"/>
    </row>
    <row r="163" spans="2:14" s="7" customFormat="1" x14ac:dyDescent="0.4">
      <c r="B163" s="152"/>
      <c r="C163" s="11"/>
      <c r="D163" s="11"/>
      <c r="E163" s="11"/>
      <c r="F163" s="11"/>
      <c r="G163" s="11"/>
      <c r="H163" s="16"/>
      <c r="I163" s="16"/>
      <c r="J163" s="16"/>
      <c r="K163" s="16"/>
      <c r="L163" s="16"/>
      <c r="M163" s="16"/>
      <c r="N163" s="16"/>
    </row>
    <row r="164" spans="2:14" s="7" customFormat="1" x14ac:dyDescent="0.4">
      <c r="B164" s="152"/>
      <c r="C164" s="11"/>
      <c r="D164" s="11"/>
      <c r="E164" s="11"/>
      <c r="F164" s="11"/>
      <c r="G164" s="11"/>
      <c r="H164" s="16"/>
      <c r="I164" s="16"/>
      <c r="J164" s="16"/>
      <c r="K164" s="16"/>
      <c r="L164" s="16"/>
      <c r="M164" s="16"/>
      <c r="N164" s="16"/>
    </row>
    <row r="165" spans="2:14" s="7" customFormat="1" x14ac:dyDescent="0.4">
      <c r="B165" s="152"/>
      <c r="C165" s="11"/>
      <c r="D165" s="11"/>
      <c r="E165" s="11"/>
      <c r="F165" s="11"/>
      <c r="G165" s="11"/>
      <c r="H165" s="16"/>
      <c r="I165" s="16"/>
      <c r="J165" s="16"/>
      <c r="K165" s="16"/>
      <c r="L165" s="16"/>
      <c r="M165" s="16"/>
      <c r="N165" s="16"/>
    </row>
    <row r="166" spans="2:14" s="7" customFormat="1" x14ac:dyDescent="0.4">
      <c r="B166" s="152"/>
      <c r="C166" s="11"/>
      <c r="D166" s="11"/>
      <c r="E166" s="11"/>
      <c r="F166" s="11"/>
      <c r="G166" s="11"/>
      <c r="H166" s="16"/>
      <c r="I166" s="16"/>
      <c r="J166" s="16"/>
      <c r="K166" s="16"/>
      <c r="L166" s="16"/>
      <c r="M166" s="16"/>
      <c r="N166" s="16"/>
    </row>
    <row r="167" spans="2:14" s="7" customFormat="1" x14ac:dyDescent="0.4">
      <c r="B167" s="152"/>
      <c r="C167" s="11"/>
      <c r="D167" s="11"/>
      <c r="E167" s="11"/>
      <c r="F167" s="11"/>
      <c r="G167" s="11"/>
      <c r="H167" s="16"/>
      <c r="I167" s="16"/>
      <c r="J167" s="16"/>
      <c r="K167" s="16"/>
      <c r="L167" s="16"/>
      <c r="M167" s="16"/>
      <c r="N167" s="16"/>
    </row>
    <row r="168" spans="2:14" s="7" customFormat="1" x14ac:dyDescent="0.4">
      <c r="B168" s="152"/>
      <c r="C168" s="11"/>
      <c r="D168" s="11"/>
      <c r="E168" s="11"/>
      <c r="F168" s="11"/>
      <c r="G168" s="11"/>
      <c r="H168" s="16"/>
      <c r="I168" s="16"/>
      <c r="J168" s="16"/>
      <c r="K168" s="16"/>
      <c r="L168" s="16"/>
      <c r="M168" s="16"/>
      <c r="N168" s="16"/>
    </row>
    <row r="169" spans="2:14" s="7" customFormat="1" x14ac:dyDescent="0.4">
      <c r="B169" s="152"/>
      <c r="C169" s="11"/>
      <c r="D169" s="11"/>
      <c r="E169" s="11"/>
      <c r="F169" s="11"/>
      <c r="G169" s="11"/>
      <c r="H169" s="16"/>
      <c r="I169" s="16"/>
      <c r="J169" s="16"/>
      <c r="K169" s="16"/>
      <c r="L169" s="16"/>
      <c r="M169" s="16"/>
      <c r="N169" s="16"/>
    </row>
  </sheetData>
  <mergeCells count="14">
    <mergeCell ref="E50:H50"/>
    <mergeCell ref="C37:H37"/>
    <mergeCell ref="F44:H44"/>
    <mergeCell ref="F45:H45"/>
    <mergeCell ref="F46:H46"/>
    <mergeCell ref="F47:H47"/>
    <mergeCell ref="F48:H48"/>
    <mergeCell ref="H1:L1"/>
    <mergeCell ref="M1:N2"/>
    <mergeCell ref="H2:L2"/>
    <mergeCell ref="B4:J5"/>
    <mergeCell ref="K4:K5"/>
    <mergeCell ref="L4:L5"/>
    <mergeCell ref="M4:N4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1" fitToHeight="0" orientation="portrait" r:id="rId1"/>
  <headerFooter alignWithMargins="0">
    <oddHeader>&amp;RAllegato 1</oddHeader>
  </headerFooter>
  <rowBreaks count="1" manualBreakCount="1">
    <brk id="57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76"/>
  <sheetViews>
    <sheetView showGridLines="0" view="pageBreakPreview" topLeftCell="A17" zoomScale="75" zoomScaleNormal="100" zoomScaleSheetLayoutView="75" workbookViewId="0">
      <selection activeCell="G132" sqref="G132"/>
    </sheetView>
  </sheetViews>
  <sheetFormatPr defaultColWidth="10.375" defaultRowHeight="23.8" x14ac:dyDescent="0.4"/>
  <cols>
    <col min="1" max="1" width="13.125" style="186" customWidth="1"/>
    <col min="2" max="2" width="4" style="274" customWidth="1"/>
    <col min="3" max="3" width="4.625" style="274" customWidth="1"/>
    <col min="4" max="4" width="2.625" style="274" customWidth="1"/>
    <col min="5" max="6" width="4" style="274" customWidth="1"/>
    <col min="7" max="7" width="92.625" style="279" customWidth="1"/>
    <col min="8" max="8" width="25.875" style="275" customWidth="1"/>
    <col min="9" max="9" width="23.875" style="275" customWidth="1"/>
    <col min="10" max="10" width="18.125" style="275" customWidth="1"/>
    <col min="11" max="11" width="15.625" style="275" customWidth="1"/>
    <col min="12" max="12" width="10.375" style="186" customWidth="1"/>
    <col min="13" max="13" width="15.625" style="186" customWidth="1"/>
    <col min="14" max="16384" width="10.375" style="186"/>
  </cols>
  <sheetData>
    <row r="1" spans="1:11" s="177" customFormat="1" ht="27.7" customHeight="1" x14ac:dyDescent="0.25">
      <c r="B1" s="178" t="s">
        <v>275</v>
      </c>
      <c r="C1" s="179"/>
      <c r="D1" s="179"/>
      <c r="E1" s="179"/>
      <c r="F1" s="179"/>
      <c r="G1" s="179"/>
      <c r="H1" s="179"/>
      <c r="I1" s="179"/>
      <c r="J1" s="334" t="s">
        <v>175</v>
      </c>
      <c r="K1" s="335"/>
    </row>
    <row r="2" spans="1:11" s="177" customFormat="1" ht="27.7" customHeight="1" thickBot="1" x14ac:dyDescent="0.3">
      <c r="B2" s="180"/>
      <c r="C2" s="181"/>
      <c r="D2" s="181"/>
      <c r="E2" s="181"/>
      <c r="F2" s="181"/>
      <c r="G2" s="181"/>
      <c r="H2" s="181"/>
      <c r="I2" s="181"/>
      <c r="J2" s="336"/>
      <c r="K2" s="337"/>
    </row>
    <row r="3" spans="1:11" s="182" customFormat="1" ht="14.95" customHeight="1" thickBot="1" x14ac:dyDescent="0.4">
      <c r="B3" s="183"/>
      <c r="C3" s="183"/>
      <c r="D3" s="183"/>
      <c r="E3" s="183"/>
      <c r="F3" s="183"/>
      <c r="G3" s="183"/>
      <c r="H3" s="184"/>
      <c r="I3" s="184"/>
      <c r="J3" s="185"/>
      <c r="K3" s="185"/>
    </row>
    <row r="4" spans="1:11" ht="19.55" customHeight="1" x14ac:dyDescent="0.3">
      <c r="B4" s="338" t="s">
        <v>276</v>
      </c>
      <c r="C4" s="339"/>
      <c r="D4" s="339"/>
      <c r="E4" s="339"/>
      <c r="F4" s="339"/>
      <c r="G4" s="340"/>
      <c r="H4" s="305" t="s">
        <v>469</v>
      </c>
      <c r="I4" s="305" t="s">
        <v>468</v>
      </c>
      <c r="J4" s="307" t="s">
        <v>176</v>
      </c>
      <c r="K4" s="308"/>
    </row>
    <row r="5" spans="1:11" ht="32.299999999999997" customHeight="1" x14ac:dyDescent="0.3">
      <c r="B5" s="341"/>
      <c r="C5" s="342"/>
      <c r="D5" s="342"/>
      <c r="E5" s="342"/>
      <c r="F5" s="342"/>
      <c r="G5" s="343"/>
      <c r="H5" s="306"/>
      <c r="I5" s="306"/>
      <c r="J5" s="12" t="s">
        <v>2</v>
      </c>
      <c r="K5" s="13" t="s">
        <v>3</v>
      </c>
    </row>
    <row r="6" spans="1:11" s="187" customFormat="1" ht="27" customHeight="1" x14ac:dyDescent="0.25">
      <c r="B6" s="188" t="s">
        <v>4</v>
      </c>
      <c r="C6" s="189" t="s">
        <v>277</v>
      </c>
      <c r="D6" s="189"/>
      <c r="E6" s="189"/>
      <c r="F6" s="189"/>
      <c r="G6" s="190"/>
      <c r="H6" s="191"/>
      <c r="I6" s="191"/>
      <c r="J6" s="192"/>
      <c r="K6" s="193"/>
    </row>
    <row r="7" spans="1:11" s="187" customFormat="1" ht="27" customHeight="1" x14ac:dyDescent="0.25">
      <c r="B7" s="194"/>
      <c r="C7" s="195" t="s">
        <v>8</v>
      </c>
      <c r="D7" s="196" t="s">
        <v>278</v>
      </c>
      <c r="E7" s="196"/>
      <c r="F7" s="196"/>
      <c r="G7" s="197"/>
      <c r="H7" s="198">
        <v>444645245</v>
      </c>
      <c r="I7" s="198">
        <v>437998517</v>
      </c>
      <c r="J7" s="199">
        <f>H7-I7</f>
        <v>6646728</v>
      </c>
      <c r="K7" s="200">
        <f t="shared" ref="K7:K33" si="0">IF(ISERROR(H7/I7-1),"",(H7/I7-1))</f>
        <v>1.5175229463162854E-2</v>
      </c>
    </row>
    <row r="8" spans="1:11" s="201" customFormat="1" ht="27" customHeight="1" x14ac:dyDescent="0.25">
      <c r="A8" s="201" t="s">
        <v>279</v>
      </c>
      <c r="B8" s="202"/>
      <c r="C8" s="203"/>
      <c r="D8" s="204"/>
      <c r="E8" s="203" t="s">
        <v>18</v>
      </c>
      <c r="F8" s="204" t="s">
        <v>280</v>
      </c>
      <c r="G8" s="205"/>
      <c r="H8" s="206">
        <v>432883727</v>
      </c>
      <c r="I8" s="206">
        <v>433006042</v>
      </c>
      <c r="J8" s="207">
        <f>H8-I8</f>
        <v>-122315</v>
      </c>
      <c r="K8" s="208">
        <f t="shared" si="0"/>
        <v>-2.8247873732900608E-4</v>
      </c>
    </row>
    <row r="9" spans="1:11" s="201" customFormat="1" ht="27" customHeight="1" x14ac:dyDescent="0.25">
      <c r="A9" s="201" t="s">
        <v>281</v>
      </c>
      <c r="B9" s="202"/>
      <c r="C9" s="203"/>
      <c r="D9" s="204"/>
      <c r="E9" s="203" t="s">
        <v>19</v>
      </c>
      <c r="F9" s="204" t="s">
        <v>282</v>
      </c>
      <c r="G9" s="205"/>
      <c r="H9" s="209">
        <v>11702488</v>
      </c>
      <c r="I9" s="209">
        <v>4871098</v>
      </c>
      <c r="J9" s="207">
        <f t="shared" ref="J9:J33" si="1">H9-I9</f>
        <v>6831390</v>
      </c>
      <c r="K9" s="208">
        <f t="shared" si="0"/>
        <v>1.4024332912209938</v>
      </c>
    </row>
    <row r="10" spans="1:11" s="210" customFormat="1" ht="26.35" customHeight="1" x14ac:dyDescent="0.25">
      <c r="A10" s="210" t="s">
        <v>283</v>
      </c>
      <c r="B10" s="211"/>
      <c r="C10" s="212"/>
      <c r="D10" s="213"/>
      <c r="E10" s="212"/>
      <c r="F10" s="214" t="s">
        <v>8</v>
      </c>
      <c r="G10" s="215" t="s">
        <v>284</v>
      </c>
      <c r="H10" s="206">
        <v>295547</v>
      </c>
      <c r="I10" s="206">
        <v>0</v>
      </c>
      <c r="J10" s="207">
        <f t="shared" si="1"/>
        <v>295547</v>
      </c>
      <c r="K10" s="208" t="str">
        <f t="shared" si="0"/>
        <v/>
      </c>
    </row>
    <row r="11" spans="1:11" s="210" customFormat="1" ht="26.35" customHeight="1" x14ac:dyDescent="0.25">
      <c r="A11" s="210" t="s">
        <v>285</v>
      </c>
      <c r="B11" s="211"/>
      <c r="C11" s="212"/>
      <c r="D11" s="213"/>
      <c r="E11" s="212"/>
      <c r="F11" s="214" t="s">
        <v>10</v>
      </c>
      <c r="G11" s="215" t="s">
        <v>286</v>
      </c>
      <c r="H11" s="206">
        <v>1813332</v>
      </c>
      <c r="I11" s="206">
        <v>0</v>
      </c>
      <c r="J11" s="207">
        <f t="shared" si="1"/>
        <v>1813332</v>
      </c>
      <c r="K11" s="208" t="str">
        <f t="shared" si="0"/>
        <v/>
      </c>
    </row>
    <row r="12" spans="1:11" s="210" customFormat="1" ht="26.35" customHeight="1" x14ac:dyDescent="0.25">
      <c r="A12" s="210" t="s">
        <v>287</v>
      </c>
      <c r="B12" s="211"/>
      <c r="C12" s="212"/>
      <c r="D12" s="213"/>
      <c r="E12" s="212"/>
      <c r="F12" s="214" t="s">
        <v>11</v>
      </c>
      <c r="G12" s="215" t="s">
        <v>288</v>
      </c>
      <c r="H12" s="206">
        <v>259440</v>
      </c>
      <c r="I12" s="206">
        <v>0</v>
      </c>
      <c r="J12" s="207">
        <f t="shared" si="1"/>
        <v>259440</v>
      </c>
      <c r="K12" s="208" t="str">
        <f t="shared" si="0"/>
        <v/>
      </c>
    </row>
    <row r="13" spans="1:11" s="210" customFormat="1" ht="26.35" customHeight="1" x14ac:dyDescent="0.25">
      <c r="A13" s="210" t="s">
        <v>289</v>
      </c>
      <c r="B13" s="211"/>
      <c r="C13" s="212"/>
      <c r="D13" s="213"/>
      <c r="E13" s="212"/>
      <c r="F13" s="214" t="s">
        <v>12</v>
      </c>
      <c r="G13" s="215" t="s">
        <v>290</v>
      </c>
      <c r="H13" s="206">
        <v>0</v>
      </c>
      <c r="I13" s="206">
        <v>0</v>
      </c>
      <c r="J13" s="207">
        <f t="shared" si="1"/>
        <v>0</v>
      </c>
      <c r="K13" s="208" t="str">
        <f t="shared" si="0"/>
        <v/>
      </c>
    </row>
    <row r="14" spans="1:11" s="210" customFormat="1" ht="26.35" customHeight="1" x14ac:dyDescent="0.25">
      <c r="A14" s="210" t="s">
        <v>291</v>
      </c>
      <c r="B14" s="211"/>
      <c r="C14" s="212"/>
      <c r="D14" s="213"/>
      <c r="E14" s="212"/>
      <c r="F14" s="214" t="s">
        <v>13</v>
      </c>
      <c r="G14" s="215" t="s">
        <v>292</v>
      </c>
      <c r="H14" s="206">
        <v>3297167</v>
      </c>
      <c r="I14" s="206">
        <v>2700619</v>
      </c>
      <c r="J14" s="207">
        <f t="shared" si="1"/>
        <v>596548</v>
      </c>
      <c r="K14" s="208">
        <f t="shared" si="0"/>
        <v>0.22089306192395153</v>
      </c>
    </row>
    <row r="15" spans="1:11" s="210" customFormat="1" ht="26.35" customHeight="1" x14ac:dyDescent="0.25">
      <c r="A15" s="210" t="s">
        <v>293</v>
      </c>
      <c r="B15" s="211"/>
      <c r="C15" s="212"/>
      <c r="D15" s="213"/>
      <c r="E15" s="212"/>
      <c r="F15" s="214" t="s">
        <v>23</v>
      </c>
      <c r="G15" s="215" t="s">
        <v>294</v>
      </c>
      <c r="H15" s="206">
        <v>6037002</v>
      </c>
      <c r="I15" s="206">
        <v>2170479</v>
      </c>
      <c r="J15" s="207">
        <f t="shared" si="1"/>
        <v>3866523</v>
      </c>
      <c r="K15" s="208">
        <f t="shared" si="0"/>
        <v>1.7814146094018879</v>
      </c>
    </row>
    <row r="16" spans="1:11" s="201" customFormat="1" ht="27" customHeight="1" x14ac:dyDescent="0.25">
      <c r="A16" s="210" t="s">
        <v>295</v>
      </c>
      <c r="B16" s="202"/>
      <c r="C16" s="203"/>
      <c r="D16" s="204"/>
      <c r="E16" s="203" t="s">
        <v>61</v>
      </c>
      <c r="F16" s="204" t="s">
        <v>296</v>
      </c>
      <c r="G16" s="216"/>
      <c r="H16" s="209">
        <v>59030</v>
      </c>
      <c r="I16" s="209">
        <v>93600</v>
      </c>
      <c r="J16" s="207">
        <f t="shared" si="1"/>
        <v>-34570</v>
      </c>
      <c r="K16" s="208">
        <f t="shared" si="0"/>
        <v>-0.36933760683760686</v>
      </c>
    </row>
    <row r="17" spans="1:11" s="201" customFormat="1" ht="27" customHeight="1" x14ac:dyDescent="0.25">
      <c r="A17" s="201" t="s">
        <v>297</v>
      </c>
      <c r="B17" s="202"/>
      <c r="C17" s="203"/>
      <c r="D17" s="204"/>
      <c r="E17" s="204"/>
      <c r="F17" s="217" t="s">
        <v>8</v>
      </c>
      <c r="G17" s="218" t="s">
        <v>298</v>
      </c>
      <c r="H17" s="206">
        <v>0</v>
      </c>
      <c r="I17" s="206">
        <v>0</v>
      </c>
      <c r="J17" s="207">
        <f t="shared" si="1"/>
        <v>0</v>
      </c>
      <c r="K17" s="208" t="str">
        <f t="shared" si="0"/>
        <v/>
      </c>
    </row>
    <row r="18" spans="1:11" s="201" customFormat="1" ht="27" customHeight="1" x14ac:dyDescent="0.25">
      <c r="A18" s="201" t="s">
        <v>299</v>
      </c>
      <c r="B18" s="202"/>
      <c r="C18" s="203"/>
      <c r="D18" s="204"/>
      <c r="E18" s="204"/>
      <c r="F18" s="217" t="s">
        <v>10</v>
      </c>
      <c r="G18" s="218" t="s">
        <v>300</v>
      </c>
      <c r="H18" s="206">
        <v>0</v>
      </c>
      <c r="I18" s="206">
        <v>0</v>
      </c>
      <c r="J18" s="207">
        <f t="shared" si="1"/>
        <v>0</v>
      </c>
      <c r="K18" s="208" t="str">
        <f t="shared" si="0"/>
        <v/>
      </c>
    </row>
    <row r="19" spans="1:11" s="201" customFormat="1" ht="27" customHeight="1" x14ac:dyDescent="0.25">
      <c r="A19" s="201" t="s">
        <v>301</v>
      </c>
      <c r="B19" s="202"/>
      <c r="C19" s="203"/>
      <c r="D19" s="204"/>
      <c r="E19" s="204"/>
      <c r="F19" s="217" t="s">
        <v>11</v>
      </c>
      <c r="G19" s="218" t="s">
        <v>302</v>
      </c>
      <c r="H19" s="206">
        <v>0</v>
      </c>
      <c r="I19" s="206">
        <v>63600</v>
      </c>
      <c r="J19" s="207">
        <f t="shared" si="1"/>
        <v>-63600</v>
      </c>
      <c r="K19" s="208">
        <f t="shared" si="0"/>
        <v>-1</v>
      </c>
    </row>
    <row r="20" spans="1:11" s="201" customFormat="1" ht="27" customHeight="1" x14ac:dyDescent="0.25">
      <c r="A20" s="201" t="s">
        <v>303</v>
      </c>
      <c r="B20" s="202"/>
      <c r="C20" s="203"/>
      <c r="D20" s="204"/>
      <c r="E20" s="204"/>
      <c r="F20" s="217" t="s">
        <v>12</v>
      </c>
      <c r="G20" s="218" t="s">
        <v>304</v>
      </c>
      <c r="H20" s="206">
        <v>59030</v>
      </c>
      <c r="I20" s="206">
        <v>30000</v>
      </c>
      <c r="J20" s="207">
        <f t="shared" si="1"/>
        <v>29030</v>
      </c>
      <c r="K20" s="208">
        <f t="shared" si="0"/>
        <v>0.96766666666666667</v>
      </c>
    </row>
    <row r="21" spans="1:11" s="201" customFormat="1" ht="27" customHeight="1" x14ac:dyDescent="0.25">
      <c r="A21" s="201" t="s">
        <v>305</v>
      </c>
      <c r="B21" s="202"/>
      <c r="C21" s="203"/>
      <c r="D21" s="204"/>
      <c r="E21" s="203" t="s">
        <v>102</v>
      </c>
      <c r="F21" s="204" t="s">
        <v>306</v>
      </c>
      <c r="G21" s="205"/>
      <c r="H21" s="206">
        <v>0</v>
      </c>
      <c r="I21" s="206">
        <v>27777</v>
      </c>
      <c r="J21" s="207">
        <f t="shared" si="1"/>
        <v>-27777</v>
      </c>
      <c r="K21" s="208">
        <f t="shared" si="0"/>
        <v>-1</v>
      </c>
    </row>
    <row r="22" spans="1:11" s="187" customFormat="1" ht="27" customHeight="1" x14ac:dyDescent="0.25">
      <c r="A22" s="187" t="s">
        <v>307</v>
      </c>
      <c r="B22" s="219"/>
      <c r="C22" s="195" t="s">
        <v>10</v>
      </c>
      <c r="D22" s="196" t="s">
        <v>308</v>
      </c>
      <c r="E22" s="196"/>
      <c r="F22" s="196"/>
      <c r="G22" s="197"/>
      <c r="H22" s="220">
        <v>-2162176</v>
      </c>
      <c r="I22" s="220">
        <v>-7079182</v>
      </c>
      <c r="J22" s="199">
        <f t="shared" si="1"/>
        <v>4917006</v>
      </c>
      <c r="K22" s="200">
        <f t="shared" si="0"/>
        <v>-0.69457262152604637</v>
      </c>
    </row>
    <row r="23" spans="1:11" s="187" customFormat="1" ht="27" customHeight="1" x14ac:dyDescent="0.25">
      <c r="A23" s="187" t="s">
        <v>309</v>
      </c>
      <c r="B23" s="219"/>
      <c r="C23" s="195" t="s">
        <v>11</v>
      </c>
      <c r="D23" s="196" t="s">
        <v>310</v>
      </c>
      <c r="E23" s="196"/>
      <c r="F23" s="196"/>
      <c r="G23" s="197"/>
      <c r="H23" s="220">
        <v>4002174</v>
      </c>
      <c r="I23" s="220">
        <v>4818624</v>
      </c>
      <c r="J23" s="199">
        <f t="shared" si="1"/>
        <v>-816450</v>
      </c>
      <c r="K23" s="200">
        <f t="shared" si="0"/>
        <v>-0.16943633701239191</v>
      </c>
    </row>
    <row r="24" spans="1:11" s="187" customFormat="1" ht="27" customHeight="1" x14ac:dyDescent="0.25">
      <c r="B24" s="194"/>
      <c r="C24" s="195" t="s">
        <v>12</v>
      </c>
      <c r="D24" s="196" t="s">
        <v>311</v>
      </c>
      <c r="E24" s="196"/>
      <c r="F24" s="196"/>
      <c r="G24" s="197"/>
      <c r="H24" s="198">
        <v>20993387</v>
      </c>
      <c r="I24" s="198">
        <v>22188383</v>
      </c>
      <c r="J24" s="199">
        <f t="shared" si="1"/>
        <v>-1194996</v>
      </c>
      <c r="K24" s="200">
        <f t="shared" si="0"/>
        <v>-5.3856831297711016E-2</v>
      </c>
    </row>
    <row r="25" spans="1:11" s="201" customFormat="1" ht="27" customHeight="1" x14ac:dyDescent="0.25">
      <c r="A25" s="201" t="s">
        <v>312</v>
      </c>
      <c r="B25" s="202"/>
      <c r="C25" s="203"/>
      <c r="D25" s="204"/>
      <c r="E25" s="203" t="s">
        <v>18</v>
      </c>
      <c r="F25" s="204" t="s">
        <v>313</v>
      </c>
      <c r="G25" s="205"/>
      <c r="H25" s="206">
        <v>16010081</v>
      </c>
      <c r="I25" s="206">
        <v>17265599</v>
      </c>
      <c r="J25" s="207">
        <f t="shared" si="1"/>
        <v>-1255518</v>
      </c>
      <c r="K25" s="208">
        <f t="shared" si="0"/>
        <v>-7.2717894119978088E-2</v>
      </c>
    </row>
    <row r="26" spans="1:11" s="201" customFormat="1" ht="27" customHeight="1" x14ac:dyDescent="0.25">
      <c r="A26" s="201" t="s">
        <v>314</v>
      </c>
      <c r="B26" s="202"/>
      <c r="C26" s="203"/>
      <c r="D26" s="204"/>
      <c r="E26" s="203" t="s">
        <v>19</v>
      </c>
      <c r="F26" s="204" t="s">
        <v>315</v>
      </c>
      <c r="G26" s="205"/>
      <c r="H26" s="206">
        <v>4610336</v>
      </c>
      <c r="I26" s="206">
        <v>4587083</v>
      </c>
      <c r="J26" s="207">
        <f t="shared" si="1"/>
        <v>23253</v>
      </c>
      <c r="K26" s="208">
        <f t="shared" si="0"/>
        <v>5.069234631245978E-3</v>
      </c>
    </row>
    <row r="27" spans="1:11" s="201" customFormat="1" ht="27" customHeight="1" x14ac:dyDescent="0.25">
      <c r="A27" s="221" t="s">
        <v>316</v>
      </c>
      <c r="B27" s="202"/>
      <c r="C27" s="203"/>
      <c r="D27" s="204"/>
      <c r="E27" s="212" t="s">
        <v>61</v>
      </c>
      <c r="F27" s="204" t="s">
        <v>317</v>
      </c>
      <c r="G27" s="216"/>
      <c r="H27" s="206">
        <v>372970</v>
      </c>
      <c r="I27" s="206">
        <v>335701</v>
      </c>
      <c r="J27" s="207">
        <f t="shared" si="1"/>
        <v>37269</v>
      </c>
      <c r="K27" s="208">
        <f t="shared" si="0"/>
        <v>0.11101843604874584</v>
      </c>
    </row>
    <row r="28" spans="1:11" s="187" customFormat="1" ht="27" customHeight="1" x14ac:dyDescent="0.25">
      <c r="A28" s="187" t="s">
        <v>318</v>
      </c>
      <c r="B28" s="219"/>
      <c r="C28" s="195" t="s">
        <v>13</v>
      </c>
      <c r="D28" s="196" t="s">
        <v>319</v>
      </c>
      <c r="E28" s="196"/>
      <c r="F28" s="196"/>
      <c r="G28" s="197"/>
      <c r="H28" s="220">
        <v>10621530</v>
      </c>
      <c r="I28" s="220">
        <v>9849022</v>
      </c>
      <c r="J28" s="199">
        <f t="shared" si="1"/>
        <v>772508</v>
      </c>
      <c r="K28" s="200">
        <f t="shared" si="0"/>
        <v>7.8434995880809266E-2</v>
      </c>
    </row>
    <row r="29" spans="1:11" s="187" customFormat="1" ht="27" customHeight="1" x14ac:dyDescent="0.25">
      <c r="A29" s="187" t="s">
        <v>320</v>
      </c>
      <c r="B29" s="219"/>
      <c r="C29" s="195" t="s">
        <v>23</v>
      </c>
      <c r="D29" s="196" t="s">
        <v>321</v>
      </c>
      <c r="E29" s="196"/>
      <c r="F29" s="196"/>
      <c r="G29" s="197"/>
      <c r="H29" s="220">
        <v>6036057</v>
      </c>
      <c r="I29" s="220">
        <v>5276453</v>
      </c>
      <c r="J29" s="199">
        <f t="shared" si="1"/>
        <v>759604</v>
      </c>
      <c r="K29" s="200">
        <f t="shared" si="0"/>
        <v>0.14396110417358021</v>
      </c>
    </row>
    <row r="30" spans="1:11" s="187" customFormat="1" ht="27" customHeight="1" x14ac:dyDescent="0.25">
      <c r="A30" s="187" t="s">
        <v>322</v>
      </c>
      <c r="B30" s="219"/>
      <c r="C30" s="195" t="s">
        <v>25</v>
      </c>
      <c r="D30" s="196" t="s">
        <v>323</v>
      </c>
      <c r="E30" s="196"/>
      <c r="F30" s="196"/>
      <c r="G30" s="197"/>
      <c r="H30" s="220">
        <v>7850825</v>
      </c>
      <c r="I30" s="220">
        <v>7092848</v>
      </c>
      <c r="J30" s="199">
        <f t="shared" si="1"/>
        <v>757977</v>
      </c>
      <c r="K30" s="200">
        <f t="shared" si="0"/>
        <v>0.10686497158828168</v>
      </c>
    </row>
    <row r="31" spans="1:11" s="187" customFormat="1" ht="29.25" customHeight="1" x14ac:dyDescent="0.25">
      <c r="A31" s="187" t="s">
        <v>324</v>
      </c>
      <c r="B31" s="219"/>
      <c r="C31" s="195" t="s">
        <v>26</v>
      </c>
      <c r="D31" s="222" t="s">
        <v>325</v>
      </c>
      <c r="E31" s="223"/>
      <c r="F31" s="223"/>
      <c r="G31" s="224"/>
      <c r="H31" s="206">
        <v>0</v>
      </c>
      <c r="I31" s="206">
        <v>0</v>
      </c>
      <c r="J31" s="199">
        <f t="shared" si="1"/>
        <v>0</v>
      </c>
      <c r="K31" s="200" t="str">
        <f t="shared" si="0"/>
        <v/>
      </c>
    </row>
    <row r="32" spans="1:11" s="187" customFormat="1" ht="27" customHeight="1" x14ac:dyDescent="0.25">
      <c r="A32" s="187" t="s">
        <v>326</v>
      </c>
      <c r="B32" s="219"/>
      <c r="C32" s="195" t="s">
        <v>51</v>
      </c>
      <c r="D32" s="196" t="s">
        <v>327</v>
      </c>
      <c r="E32" s="196"/>
      <c r="F32" s="196"/>
      <c r="G32" s="197"/>
      <c r="H32" s="220">
        <v>888530</v>
      </c>
      <c r="I32" s="220">
        <v>852196</v>
      </c>
      <c r="J32" s="199">
        <f t="shared" si="1"/>
        <v>36334</v>
      </c>
      <c r="K32" s="200">
        <f t="shared" si="0"/>
        <v>4.2635731686137879E-2</v>
      </c>
    </row>
    <row r="33" spans="1:11" s="187" customFormat="1" ht="27" customHeight="1" x14ac:dyDescent="0.25">
      <c r="A33" s="187" t="s">
        <v>328</v>
      </c>
      <c r="B33" s="225"/>
      <c r="C33" s="329" t="s">
        <v>110</v>
      </c>
      <c r="D33" s="329"/>
      <c r="E33" s="329"/>
      <c r="F33" s="329"/>
      <c r="G33" s="330"/>
      <c r="H33" s="226">
        <v>492875572</v>
      </c>
      <c r="I33" s="226">
        <v>480996861</v>
      </c>
      <c r="J33" s="226">
        <f t="shared" si="1"/>
        <v>11878711</v>
      </c>
      <c r="K33" s="227">
        <f t="shared" si="0"/>
        <v>2.469602603082266E-2</v>
      </c>
    </row>
    <row r="34" spans="1:11" s="201" customFormat="1" ht="9" customHeight="1" x14ac:dyDescent="0.25">
      <c r="B34" s="228"/>
      <c r="C34" s="203"/>
      <c r="D34" s="204"/>
      <c r="E34" s="204"/>
      <c r="F34" s="204"/>
      <c r="G34" s="205"/>
      <c r="H34" s="206"/>
      <c r="I34" s="229"/>
      <c r="J34" s="207"/>
      <c r="K34" s="208"/>
    </row>
    <row r="35" spans="1:11" s="187" customFormat="1" ht="27" customHeight="1" x14ac:dyDescent="0.25">
      <c r="B35" s="194" t="s">
        <v>28</v>
      </c>
      <c r="C35" s="230" t="s">
        <v>329</v>
      </c>
      <c r="D35" s="231"/>
      <c r="E35" s="231"/>
      <c r="F35" s="231"/>
      <c r="G35" s="232"/>
      <c r="H35" s="220"/>
      <c r="I35" s="229"/>
      <c r="J35" s="199"/>
      <c r="K35" s="200"/>
    </row>
    <row r="36" spans="1:11" s="187" customFormat="1" ht="27" customHeight="1" x14ac:dyDescent="0.25">
      <c r="B36" s="219"/>
      <c r="C36" s="195" t="s">
        <v>8</v>
      </c>
      <c r="D36" s="196" t="s">
        <v>330</v>
      </c>
      <c r="E36" s="233"/>
      <c r="F36" s="196"/>
      <c r="G36" s="197"/>
      <c r="H36" s="198">
        <v>75833753</v>
      </c>
      <c r="I36" s="198">
        <v>73705590</v>
      </c>
      <c r="J36" s="199">
        <f t="shared" ref="J36:J99" si="2">H36-I36</f>
        <v>2128163</v>
      </c>
      <c r="K36" s="200">
        <f>IF(ISERROR(H36/I36-1),"",(H36/I36-1))</f>
        <v>2.8873834399806064E-2</v>
      </c>
    </row>
    <row r="37" spans="1:11" s="201" customFormat="1" ht="27" customHeight="1" x14ac:dyDescent="0.25">
      <c r="A37" s="201" t="s">
        <v>331</v>
      </c>
      <c r="B37" s="202"/>
      <c r="C37" s="203"/>
      <c r="D37" s="204"/>
      <c r="E37" s="203" t="s">
        <v>18</v>
      </c>
      <c r="F37" s="204" t="s">
        <v>332</v>
      </c>
      <c r="G37" s="205"/>
      <c r="H37" s="209">
        <v>75194390</v>
      </c>
      <c r="I37" s="206">
        <v>73049359</v>
      </c>
      <c r="J37" s="207">
        <f t="shared" si="2"/>
        <v>2145031</v>
      </c>
      <c r="K37" s="208">
        <f>IF(ISERROR(H37/I37-1),"",(H37/I37-1))</f>
        <v>2.9364131723592646E-2</v>
      </c>
    </row>
    <row r="38" spans="1:11" s="201" customFormat="1" ht="27" customHeight="1" x14ac:dyDescent="0.25">
      <c r="A38" s="201" t="s">
        <v>333</v>
      </c>
      <c r="B38" s="202"/>
      <c r="C38" s="203"/>
      <c r="D38" s="204"/>
      <c r="E38" s="203" t="s">
        <v>19</v>
      </c>
      <c r="F38" s="204" t="s">
        <v>334</v>
      </c>
      <c r="G38" s="205"/>
      <c r="H38" s="209">
        <v>639363</v>
      </c>
      <c r="I38" s="206">
        <v>656231</v>
      </c>
      <c r="J38" s="207">
        <f t="shared" si="2"/>
        <v>-16868</v>
      </c>
      <c r="K38" s="208">
        <f t="shared" ref="K38:K101" si="3">IF(ISERROR(H38/I38-1),"",(H38/I38-1))</f>
        <v>-2.5704363250136031E-2</v>
      </c>
    </row>
    <row r="39" spans="1:11" s="187" customFormat="1" ht="27" customHeight="1" x14ac:dyDescent="0.25">
      <c r="B39" s="219"/>
      <c r="C39" s="195" t="s">
        <v>10</v>
      </c>
      <c r="D39" s="196" t="s">
        <v>335</v>
      </c>
      <c r="E39" s="233"/>
      <c r="F39" s="196"/>
      <c r="G39" s="197"/>
      <c r="H39" s="198">
        <v>211634632</v>
      </c>
      <c r="I39" s="198">
        <v>205048563</v>
      </c>
      <c r="J39" s="199">
        <f t="shared" si="2"/>
        <v>6586069</v>
      </c>
      <c r="K39" s="208">
        <f t="shared" si="3"/>
        <v>3.211955696563451E-2</v>
      </c>
    </row>
    <row r="40" spans="1:11" s="201" customFormat="1" ht="27" customHeight="1" x14ac:dyDescent="0.25">
      <c r="A40" s="201" t="s">
        <v>336</v>
      </c>
      <c r="B40" s="228"/>
      <c r="C40" s="203"/>
      <c r="D40" s="204"/>
      <c r="E40" s="203" t="s">
        <v>18</v>
      </c>
      <c r="F40" s="204" t="s">
        <v>337</v>
      </c>
      <c r="G40" s="205"/>
      <c r="H40" s="206">
        <v>22802777</v>
      </c>
      <c r="I40" s="206">
        <v>23010223</v>
      </c>
      <c r="J40" s="207">
        <f t="shared" si="2"/>
        <v>-207446</v>
      </c>
      <c r="K40" s="208">
        <f t="shared" si="3"/>
        <v>-9.0153841620743691E-3</v>
      </c>
    </row>
    <row r="41" spans="1:11" s="201" customFormat="1" ht="27" customHeight="1" x14ac:dyDescent="0.25">
      <c r="A41" s="201" t="s">
        <v>338</v>
      </c>
      <c r="B41" s="228"/>
      <c r="C41" s="203"/>
      <c r="D41" s="204"/>
      <c r="E41" s="203" t="s">
        <v>19</v>
      </c>
      <c r="F41" s="204" t="s">
        <v>339</v>
      </c>
      <c r="G41" s="205"/>
      <c r="H41" s="206">
        <v>27103369</v>
      </c>
      <c r="I41" s="206">
        <v>26407379</v>
      </c>
      <c r="J41" s="207">
        <f t="shared" si="2"/>
        <v>695990</v>
      </c>
      <c r="K41" s="208">
        <f t="shared" si="3"/>
        <v>2.6355890904584012E-2</v>
      </c>
    </row>
    <row r="42" spans="1:11" s="201" customFormat="1" ht="27" customHeight="1" x14ac:dyDescent="0.25">
      <c r="A42" s="201" t="s">
        <v>340</v>
      </c>
      <c r="B42" s="228"/>
      <c r="C42" s="203"/>
      <c r="D42" s="234"/>
      <c r="E42" s="203" t="s">
        <v>61</v>
      </c>
      <c r="F42" s="204" t="s">
        <v>341</v>
      </c>
      <c r="G42" s="205"/>
      <c r="H42" s="206">
        <v>20264927</v>
      </c>
      <c r="I42" s="206">
        <v>19300212</v>
      </c>
      <c r="J42" s="207">
        <f t="shared" si="2"/>
        <v>964715</v>
      </c>
      <c r="K42" s="208">
        <f t="shared" si="3"/>
        <v>4.9984684106060495E-2</v>
      </c>
    </row>
    <row r="43" spans="1:11" s="201" customFormat="1" ht="27" customHeight="1" x14ac:dyDescent="0.25">
      <c r="A43" s="201" t="s">
        <v>342</v>
      </c>
      <c r="B43" s="228"/>
      <c r="C43" s="203"/>
      <c r="D43" s="234"/>
      <c r="E43" s="203" t="s">
        <v>102</v>
      </c>
      <c r="F43" s="204" t="s">
        <v>343</v>
      </c>
      <c r="G43" s="205"/>
      <c r="H43" s="206">
        <v>7810303</v>
      </c>
      <c r="I43" s="206">
        <v>8065735</v>
      </c>
      <c r="J43" s="207">
        <f t="shared" si="2"/>
        <v>-255432</v>
      </c>
      <c r="K43" s="208">
        <f t="shared" si="3"/>
        <v>-3.1668781580351912E-2</v>
      </c>
    </row>
    <row r="44" spans="1:11" s="201" customFormat="1" ht="27" customHeight="1" x14ac:dyDescent="0.25">
      <c r="A44" s="201" t="s">
        <v>344</v>
      </c>
      <c r="B44" s="228"/>
      <c r="C44" s="203"/>
      <c r="D44" s="234"/>
      <c r="E44" s="203" t="s">
        <v>103</v>
      </c>
      <c r="F44" s="204" t="s">
        <v>345</v>
      </c>
      <c r="G44" s="205"/>
      <c r="H44" s="206">
        <v>2288178</v>
      </c>
      <c r="I44" s="206">
        <v>1264509</v>
      </c>
      <c r="J44" s="207">
        <f t="shared" si="2"/>
        <v>1023669</v>
      </c>
      <c r="K44" s="208">
        <f t="shared" si="3"/>
        <v>0.80953872214432643</v>
      </c>
    </row>
    <row r="45" spans="1:11" s="201" customFormat="1" ht="27" customHeight="1" x14ac:dyDescent="0.25">
      <c r="A45" s="201" t="s">
        <v>346</v>
      </c>
      <c r="B45" s="228"/>
      <c r="C45" s="203"/>
      <c r="D45" s="234"/>
      <c r="E45" s="203" t="s">
        <v>104</v>
      </c>
      <c r="F45" s="204" t="s">
        <v>347</v>
      </c>
      <c r="G45" s="205"/>
      <c r="H45" s="206">
        <v>1590708</v>
      </c>
      <c r="I45" s="206">
        <v>2670319</v>
      </c>
      <c r="J45" s="207">
        <f t="shared" si="2"/>
        <v>-1079611</v>
      </c>
      <c r="K45" s="208">
        <f t="shared" si="3"/>
        <v>-0.40430038508507782</v>
      </c>
    </row>
    <row r="46" spans="1:11" s="201" customFormat="1" ht="27" customHeight="1" x14ac:dyDescent="0.25">
      <c r="A46" s="201" t="s">
        <v>348</v>
      </c>
      <c r="B46" s="228"/>
      <c r="C46" s="203"/>
      <c r="D46" s="234"/>
      <c r="E46" s="203" t="s">
        <v>349</v>
      </c>
      <c r="F46" s="204" t="s">
        <v>350</v>
      </c>
      <c r="G46" s="205"/>
      <c r="H46" s="206">
        <v>71393126</v>
      </c>
      <c r="I46" s="206">
        <v>70248620</v>
      </c>
      <c r="J46" s="207">
        <f t="shared" si="2"/>
        <v>1144506</v>
      </c>
      <c r="K46" s="208">
        <f t="shared" si="3"/>
        <v>1.6292220402336799E-2</v>
      </c>
    </row>
    <row r="47" spans="1:11" s="201" customFormat="1" ht="27" customHeight="1" x14ac:dyDescent="0.25">
      <c r="A47" s="201" t="s">
        <v>351</v>
      </c>
      <c r="B47" s="228"/>
      <c r="C47" s="203"/>
      <c r="D47" s="234"/>
      <c r="E47" s="203" t="s">
        <v>352</v>
      </c>
      <c r="F47" s="204" t="s">
        <v>353</v>
      </c>
      <c r="G47" s="205"/>
      <c r="H47" s="206">
        <v>10379296</v>
      </c>
      <c r="I47" s="206">
        <v>9392534</v>
      </c>
      <c r="J47" s="207">
        <f t="shared" si="2"/>
        <v>986762</v>
      </c>
      <c r="K47" s="208">
        <f t="shared" si="3"/>
        <v>0.10505812382473145</v>
      </c>
    </row>
    <row r="48" spans="1:11" s="201" customFormat="1" ht="27" customHeight="1" x14ac:dyDescent="0.25">
      <c r="A48" s="201" t="s">
        <v>354</v>
      </c>
      <c r="B48" s="228"/>
      <c r="C48" s="203"/>
      <c r="D48" s="234"/>
      <c r="E48" s="203" t="s">
        <v>355</v>
      </c>
      <c r="F48" s="204" t="s">
        <v>356</v>
      </c>
      <c r="G48" s="205"/>
      <c r="H48" s="206">
        <v>10831261</v>
      </c>
      <c r="I48" s="206">
        <v>11336814</v>
      </c>
      <c r="J48" s="207">
        <f t="shared" si="2"/>
        <v>-505553</v>
      </c>
      <c r="K48" s="208">
        <f t="shared" si="3"/>
        <v>-4.459392206664059E-2</v>
      </c>
    </row>
    <row r="49" spans="1:13" s="201" customFormat="1" ht="27" customHeight="1" x14ac:dyDescent="0.25">
      <c r="A49" s="201" t="s">
        <v>357</v>
      </c>
      <c r="B49" s="228"/>
      <c r="C49" s="203"/>
      <c r="D49" s="234"/>
      <c r="E49" s="203" t="s">
        <v>358</v>
      </c>
      <c r="F49" s="204" t="s">
        <v>359</v>
      </c>
      <c r="G49" s="205"/>
      <c r="H49" s="206">
        <v>138587</v>
      </c>
      <c r="I49" s="206">
        <v>137151</v>
      </c>
      <c r="J49" s="207">
        <f t="shared" si="2"/>
        <v>1436</v>
      </c>
      <c r="K49" s="208">
        <f t="shared" si="3"/>
        <v>1.0470211664515672E-2</v>
      </c>
    </row>
    <row r="50" spans="1:13" s="201" customFormat="1" ht="27" customHeight="1" x14ac:dyDescent="0.25">
      <c r="A50" s="201" t="s">
        <v>360</v>
      </c>
      <c r="B50" s="228"/>
      <c r="C50" s="203"/>
      <c r="D50" s="234"/>
      <c r="E50" s="203" t="s">
        <v>361</v>
      </c>
      <c r="F50" s="204" t="s">
        <v>362</v>
      </c>
      <c r="G50" s="205"/>
      <c r="H50" s="206">
        <v>7296627</v>
      </c>
      <c r="I50" s="206">
        <v>6464972</v>
      </c>
      <c r="J50" s="207">
        <f t="shared" si="2"/>
        <v>831655</v>
      </c>
      <c r="K50" s="208">
        <f t="shared" si="3"/>
        <v>0.12864015497669601</v>
      </c>
    </row>
    <row r="51" spans="1:13" s="201" customFormat="1" ht="27" customHeight="1" x14ac:dyDescent="0.25">
      <c r="A51" s="201" t="s">
        <v>363</v>
      </c>
      <c r="B51" s="228"/>
      <c r="C51" s="203"/>
      <c r="D51" s="234"/>
      <c r="E51" s="203" t="s">
        <v>364</v>
      </c>
      <c r="F51" s="204" t="s">
        <v>365</v>
      </c>
      <c r="G51" s="205"/>
      <c r="H51" s="206">
        <v>17839520</v>
      </c>
      <c r="I51" s="206">
        <v>16342530</v>
      </c>
      <c r="J51" s="207">
        <f t="shared" si="2"/>
        <v>1496990</v>
      </c>
      <c r="K51" s="208">
        <f t="shared" si="3"/>
        <v>9.1600872080394025E-2</v>
      </c>
    </row>
    <row r="52" spans="1:13" s="201" customFormat="1" ht="27" customHeight="1" x14ac:dyDescent="0.25">
      <c r="A52" s="201" t="s">
        <v>366</v>
      </c>
      <c r="B52" s="228"/>
      <c r="C52" s="203"/>
      <c r="D52" s="234"/>
      <c r="E52" s="203" t="s">
        <v>367</v>
      </c>
      <c r="F52" s="204" t="s">
        <v>368</v>
      </c>
      <c r="G52" s="205"/>
      <c r="H52" s="206">
        <v>3082640</v>
      </c>
      <c r="I52" s="206">
        <v>2766589</v>
      </c>
      <c r="J52" s="207">
        <f t="shared" si="2"/>
        <v>316051</v>
      </c>
      <c r="K52" s="208">
        <f t="shared" si="3"/>
        <v>0.11423850814125269</v>
      </c>
    </row>
    <row r="53" spans="1:13" s="201" customFormat="1" ht="27" customHeight="1" x14ac:dyDescent="0.25">
      <c r="A53" s="201" t="s">
        <v>369</v>
      </c>
      <c r="B53" s="228"/>
      <c r="C53" s="203"/>
      <c r="D53" s="234"/>
      <c r="E53" s="203" t="s">
        <v>370</v>
      </c>
      <c r="F53" s="204" t="s">
        <v>371</v>
      </c>
      <c r="G53" s="205"/>
      <c r="H53" s="206">
        <v>1108755</v>
      </c>
      <c r="I53" s="206">
        <v>899658</v>
      </c>
      <c r="J53" s="207">
        <f t="shared" si="2"/>
        <v>209097</v>
      </c>
      <c r="K53" s="208">
        <f t="shared" si="3"/>
        <v>0.23241831896120524</v>
      </c>
    </row>
    <row r="54" spans="1:13" s="201" customFormat="1" ht="27" customHeight="1" x14ac:dyDescent="0.25">
      <c r="A54" s="201" t="s">
        <v>372</v>
      </c>
      <c r="B54" s="228"/>
      <c r="C54" s="235"/>
      <c r="D54" s="236"/>
      <c r="E54" s="203" t="s">
        <v>373</v>
      </c>
      <c r="F54" s="236" t="s">
        <v>374</v>
      </c>
      <c r="G54" s="216"/>
      <c r="H54" s="206">
        <v>4219511</v>
      </c>
      <c r="I54" s="206">
        <v>3342834</v>
      </c>
      <c r="J54" s="207">
        <f t="shared" si="2"/>
        <v>876677</v>
      </c>
      <c r="K54" s="208">
        <f t="shared" si="3"/>
        <v>0.26225561903462746</v>
      </c>
      <c r="M54" s="237"/>
    </row>
    <row r="55" spans="1:13" s="201" customFormat="1" ht="27" customHeight="1" x14ac:dyDescent="0.25">
      <c r="A55" s="201" t="s">
        <v>375</v>
      </c>
      <c r="B55" s="228"/>
      <c r="C55" s="235"/>
      <c r="D55" s="236"/>
      <c r="E55" s="203" t="s">
        <v>376</v>
      </c>
      <c r="F55" s="236" t="s">
        <v>377</v>
      </c>
      <c r="G55" s="216"/>
      <c r="H55" s="206">
        <v>3485047</v>
      </c>
      <c r="I55" s="206">
        <v>3398484</v>
      </c>
      <c r="J55" s="207">
        <f t="shared" si="2"/>
        <v>86563</v>
      </c>
      <c r="K55" s="208">
        <f t="shared" si="3"/>
        <v>2.5471062979846248E-2</v>
      </c>
      <c r="M55" s="237"/>
    </row>
    <row r="56" spans="1:13" s="201" customFormat="1" ht="27" customHeight="1" x14ac:dyDescent="0.25">
      <c r="A56" s="201" t="s">
        <v>378</v>
      </c>
      <c r="B56" s="228"/>
      <c r="C56" s="235"/>
      <c r="D56" s="236"/>
      <c r="E56" s="203" t="s">
        <v>379</v>
      </c>
      <c r="F56" s="236" t="s">
        <v>380</v>
      </c>
      <c r="G56" s="216"/>
      <c r="H56" s="206">
        <v>0</v>
      </c>
      <c r="I56" s="206">
        <v>0</v>
      </c>
      <c r="J56" s="207">
        <f t="shared" si="2"/>
        <v>0</v>
      </c>
      <c r="K56" s="208" t="str">
        <f t="shared" si="3"/>
        <v/>
      </c>
      <c r="M56" s="237"/>
    </row>
    <row r="57" spans="1:13" s="201" customFormat="1" ht="27" customHeight="1" x14ac:dyDescent="0.25">
      <c r="A57" s="201" t="s">
        <v>381</v>
      </c>
      <c r="B57" s="228"/>
      <c r="C57" s="195" t="s">
        <v>11</v>
      </c>
      <c r="D57" s="196" t="s">
        <v>382</v>
      </c>
      <c r="E57" s="238"/>
      <c r="F57" s="239"/>
      <c r="G57" s="240"/>
      <c r="H57" s="198">
        <v>38430837</v>
      </c>
      <c r="I57" s="198">
        <v>38137029</v>
      </c>
      <c r="J57" s="199">
        <f t="shared" si="2"/>
        <v>293808</v>
      </c>
      <c r="K57" s="200">
        <f t="shared" si="3"/>
        <v>7.7040086158783883E-3</v>
      </c>
      <c r="M57" s="237"/>
    </row>
    <row r="58" spans="1:13" s="201" customFormat="1" ht="27" customHeight="1" x14ac:dyDescent="0.25">
      <c r="A58" s="201" t="s">
        <v>383</v>
      </c>
      <c r="B58" s="228"/>
      <c r="C58" s="195"/>
      <c r="D58" s="196"/>
      <c r="E58" s="203" t="s">
        <v>18</v>
      </c>
      <c r="F58" s="236" t="s">
        <v>384</v>
      </c>
      <c r="G58" s="240"/>
      <c r="H58" s="209">
        <v>37413944</v>
      </c>
      <c r="I58" s="206">
        <v>36992095</v>
      </c>
      <c r="J58" s="207">
        <f t="shared" si="2"/>
        <v>421849</v>
      </c>
      <c r="K58" s="208">
        <f t="shared" si="3"/>
        <v>1.1403760722392242E-2</v>
      </c>
      <c r="M58" s="237"/>
    </row>
    <row r="59" spans="1:13" s="201" customFormat="1" ht="27" customHeight="1" x14ac:dyDescent="0.25">
      <c r="A59" s="201" t="s">
        <v>385</v>
      </c>
      <c r="B59" s="228"/>
      <c r="C59" s="241"/>
      <c r="D59" s="203"/>
      <c r="E59" s="203" t="s">
        <v>19</v>
      </c>
      <c r="F59" s="236" t="s">
        <v>386</v>
      </c>
      <c r="G59" s="240"/>
      <c r="H59" s="206">
        <v>749006</v>
      </c>
      <c r="I59" s="206">
        <v>821481</v>
      </c>
      <c r="J59" s="207">
        <f t="shared" si="2"/>
        <v>-72475</v>
      </c>
      <c r="K59" s="208">
        <f t="shared" si="3"/>
        <v>-8.8224803738613522E-2</v>
      </c>
      <c r="M59" s="237"/>
    </row>
    <row r="60" spans="1:13" s="201" customFormat="1" ht="27" customHeight="1" x14ac:dyDescent="0.25">
      <c r="A60" s="201" t="s">
        <v>387</v>
      </c>
      <c r="B60" s="228"/>
      <c r="C60" s="241"/>
      <c r="D60" s="203"/>
      <c r="E60" s="203" t="s">
        <v>61</v>
      </c>
      <c r="F60" s="236" t="s">
        <v>388</v>
      </c>
      <c r="G60" s="240"/>
      <c r="H60" s="206">
        <v>267887</v>
      </c>
      <c r="I60" s="206">
        <v>323453</v>
      </c>
      <c r="J60" s="207">
        <f t="shared" si="2"/>
        <v>-55566</v>
      </c>
      <c r="K60" s="208">
        <f t="shared" si="3"/>
        <v>-0.17179002822666667</v>
      </c>
      <c r="M60" s="237"/>
    </row>
    <row r="61" spans="1:13" s="201" customFormat="1" ht="27" customHeight="1" x14ac:dyDescent="0.25">
      <c r="A61" s="201" t="s">
        <v>389</v>
      </c>
      <c r="B61" s="228"/>
      <c r="C61" s="195" t="s">
        <v>12</v>
      </c>
      <c r="D61" s="242" t="s">
        <v>390</v>
      </c>
      <c r="E61" s="203"/>
      <c r="F61" s="243"/>
      <c r="G61" s="244"/>
      <c r="H61" s="220">
        <v>5752741</v>
      </c>
      <c r="I61" s="220">
        <v>4187742</v>
      </c>
      <c r="J61" s="199">
        <f t="shared" si="2"/>
        <v>1564999</v>
      </c>
      <c r="K61" s="200">
        <f t="shared" si="3"/>
        <v>0.37370950741473563</v>
      </c>
      <c r="M61" s="237"/>
    </row>
    <row r="62" spans="1:13" s="187" customFormat="1" ht="27" customHeight="1" x14ac:dyDescent="0.25">
      <c r="A62" s="187" t="s">
        <v>391</v>
      </c>
      <c r="B62" s="228"/>
      <c r="C62" s="195" t="s">
        <v>13</v>
      </c>
      <c r="D62" s="242" t="s">
        <v>392</v>
      </c>
      <c r="E62" s="195"/>
      <c r="F62" s="239"/>
      <c r="G62" s="240"/>
      <c r="H62" s="220">
        <v>5648619</v>
      </c>
      <c r="I62" s="220">
        <v>6135334</v>
      </c>
      <c r="J62" s="199">
        <f t="shared" si="2"/>
        <v>-486715</v>
      </c>
      <c r="K62" s="200">
        <f t="shared" si="3"/>
        <v>-7.9329829476276315E-2</v>
      </c>
    </row>
    <row r="63" spans="1:13" s="187" customFormat="1" ht="27" customHeight="1" x14ac:dyDescent="0.25">
      <c r="A63" s="187" t="s">
        <v>393</v>
      </c>
      <c r="B63" s="228"/>
      <c r="C63" s="195" t="s">
        <v>23</v>
      </c>
      <c r="D63" s="242" t="s">
        <v>394</v>
      </c>
      <c r="E63" s="231"/>
      <c r="F63" s="242"/>
      <c r="G63" s="244"/>
      <c r="H63" s="198">
        <v>141593462</v>
      </c>
      <c r="I63" s="198">
        <v>136315424</v>
      </c>
      <c r="J63" s="199">
        <f t="shared" si="2"/>
        <v>5278038</v>
      </c>
      <c r="K63" s="200">
        <f t="shared" si="3"/>
        <v>3.8719301492984304E-2</v>
      </c>
    </row>
    <row r="64" spans="1:13" s="201" customFormat="1" ht="27" customHeight="1" x14ac:dyDescent="0.25">
      <c r="A64" s="201" t="s">
        <v>395</v>
      </c>
      <c r="B64" s="228"/>
      <c r="C64" s="203"/>
      <c r="D64" s="243"/>
      <c r="E64" s="203" t="s">
        <v>18</v>
      </c>
      <c r="F64" s="204" t="s">
        <v>396</v>
      </c>
      <c r="G64" s="245"/>
      <c r="H64" s="206">
        <v>41290607</v>
      </c>
      <c r="I64" s="206">
        <v>40978005</v>
      </c>
      <c r="J64" s="207">
        <f t="shared" si="2"/>
        <v>312602</v>
      </c>
      <c r="K64" s="208">
        <f t="shared" si="3"/>
        <v>7.6285314524218162E-3</v>
      </c>
    </row>
    <row r="65" spans="1:11" s="201" customFormat="1" ht="27" customHeight="1" x14ac:dyDescent="0.25">
      <c r="A65" s="201" t="s">
        <v>397</v>
      </c>
      <c r="B65" s="228"/>
      <c r="C65" s="203"/>
      <c r="D65" s="243"/>
      <c r="E65" s="203" t="s">
        <v>19</v>
      </c>
      <c r="F65" s="204" t="s">
        <v>398</v>
      </c>
      <c r="G65" s="245"/>
      <c r="H65" s="206">
        <v>5858799</v>
      </c>
      <c r="I65" s="206">
        <v>5489328</v>
      </c>
      <c r="J65" s="207">
        <f t="shared" si="2"/>
        <v>369471</v>
      </c>
      <c r="K65" s="208">
        <f t="shared" si="3"/>
        <v>6.7307145792709022E-2</v>
      </c>
    </row>
    <row r="66" spans="1:11" s="201" customFormat="1" ht="27" customHeight="1" x14ac:dyDescent="0.25">
      <c r="A66" s="201" t="s">
        <v>399</v>
      </c>
      <c r="B66" s="228"/>
      <c r="C66" s="203"/>
      <c r="D66" s="243"/>
      <c r="E66" s="203" t="s">
        <v>61</v>
      </c>
      <c r="F66" s="204" t="s">
        <v>400</v>
      </c>
      <c r="G66" s="245"/>
      <c r="H66" s="206">
        <v>76981088</v>
      </c>
      <c r="I66" s="206">
        <v>74434049</v>
      </c>
      <c r="J66" s="207">
        <f t="shared" si="2"/>
        <v>2547039</v>
      </c>
      <c r="K66" s="208">
        <f t="shared" si="3"/>
        <v>3.4218735030792091E-2</v>
      </c>
    </row>
    <row r="67" spans="1:11" s="201" customFormat="1" ht="27" customHeight="1" x14ac:dyDescent="0.25">
      <c r="B67" s="228"/>
      <c r="C67" s="203"/>
      <c r="D67" s="243"/>
      <c r="E67" s="212" t="s">
        <v>102</v>
      </c>
      <c r="F67" s="213" t="s">
        <v>401</v>
      </c>
      <c r="G67" s="246"/>
      <c r="H67" s="206">
        <v>1888665</v>
      </c>
      <c r="I67" s="206">
        <v>1862900</v>
      </c>
      <c r="J67" s="207">
        <f t="shared" si="2"/>
        <v>25765</v>
      </c>
      <c r="K67" s="208">
        <f t="shared" si="3"/>
        <v>1.3830586719630666E-2</v>
      </c>
    </row>
    <row r="68" spans="1:11" s="201" customFormat="1" ht="27" customHeight="1" x14ac:dyDescent="0.25">
      <c r="B68" s="228"/>
      <c r="C68" s="203"/>
      <c r="D68" s="243"/>
      <c r="E68" s="212" t="s">
        <v>103</v>
      </c>
      <c r="F68" s="213" t="s">
        <v>402</v>
      </c>
      <c r="G68" s="246"/>
      <c r="H68" s="206">
        <v>15574303</v>
      </c>
      <c r="I68" s="206">
        <v>13551142</v>
      </c>
      <c r="J68" s="207">
        <f t="shared" si="2"/>
        <v>2023161</v>
      </c>
      <c r="K68" s="208">
        <f t="shared" si="3"/>
        <v>0.14929819199001826</v>
      </c>
    </row>
    <row r="69" spans="1:11" s="201" customFormat="1" ht="27" customHeight="1" x14ac:dyDescent="0.25">
      <c r="A69" s="201" t="s">
        <v>403</v>
      </c>
      <c r="B69" s="228"/>
      <c r="C69" s="195" t="s">
        <v>25</v>
      </c>
      <c r="D69" s="242" t="s">
        <v>404</v>
      </c>
      <c r="E69" s="247"/>
      <c r="F69" s="239"/>
      <c r="G69" s="240"/>
      <c r="H69" s="220">
        <v>8492567</v>
      </c>
      <c r="I69" s="220">
        <v>9276720</v>
      </c>
      <c r="J69" s="199">
        <f t="shared" si="2"/>
        <v>-784153</v>
      </c>
      <c r="K69" s="200">
        <f t="shared" si="3"/>
        <v>-8.4529122362214215E-2</v>
      </c>
    </row>
    <row r="70" spans="1:11" s="187" customFormat="1" ht="27" customHeight="1" x14ac:dyDescent="0.25">
      <c r="B70" s="228"/>
      <c r="C70" s="195" t="s">
        <v>26</v>
      </c>
      <c r="D70" s="242" t="s">
        <v>405</v>
      </c>
      <c r="E70" s="231"/>
      <c r="F70" s="242"/>
      <c r="G70" s="244"/>
      <c r="H70" s="198">
        <v>8310355</v>
      </c>
      <c r="I70" s="198">
        <v>7597724</v>
      </c>
      <c r="J70" s="199">
        <f t="shared" si="2"/>
        <v>712631</v>
      </c>
      <c r="K70" s="200">
        <f t="shared" si="3"/>
        <v>9.3795326073966345E-2</v>
      </c>
    </row>
    <row r="71" spans="1:11" s="201" customFormat="1" ht="27" customHeight="1" x14ac:dyDescent="0.25">
      <c r="A71" s="201" t="s">
        <v>406</v>
      </c>
      <c r="B71" s="228"/>
      <c r="C71" s="203"/>
      <c r="D71" s="243"/>
      <c r="E71" s="203" t="s">
        <v>18</v>
      </c>
      <c r="F71" s="204" t="s">
        <v>407</v>
      </c>
      <c r="G71" s="245"/>
      <c r="H71" s="209">
        <v>588847</v>
      </c>
      <c r="I71" s="206">
        <v>276630</v>
      </c>
      <c r="J71" s="207">
        <f t="shared" si="2"/>
        <v>312217</v>
      </c>
      <c r="K71" s="208">
        <f t="shared" si="3"/>
        <v>1.1286447601489353</v>
      </c>
    </row>
    <row r="72" spans="1:11" s="187" customFormat="1" ht="27" customHeight="1" x14ac:dyDescent="0.25">
      <c r="A72" s="187" t="s">
        <v>408</v>
      </c>
      <c r="B72" s="219"/>
      <c r="C72" s="195"/>
      <c r="D72" s="242"/>
      <c r="E72" s="203" t="s">
        <v>19</v>
      </c>
      <c r="F72" s="204" t="s">
        <v>409</v>
      </c>
      <c r="G72" s="244"/>
      <c r="H72" s="209">
        <v>5501582</v>
      </c>
      <c r="I72" s="206">
        <v>5392168</v>
      </c>
      <c r="J72" s="207">
        <f t="shared" si="2"/>
        <v>109414</v>
      </c>
      <c r="K72" s="208">
        <f t="shared" si="3"/>
        <v>2.029128172564354E-2</v>
      </c>
    </row>
    <row r="73" spans="1:11" s="187" customFormat="1" ht="27" customHeight="1" x14ac:dyDescent="0.25">
      <c r="A73" s="187" t="s">
        <v>410</v>
      </c>
      <c r="B73" s="219"/>
      <c r="C73" s="195"/>
      <c r="D73" s="242"/>
      <c r="E73" s="203" t="s">
        <v>61</v>
      </c>
      <c r="F73" s="204" t="s">
        <v>411</v>
      </c>
      <c r="G73" s="244"/>
      <c r="H73" s="209">
        <v>2219926</v>
      </c>
      <c r="I73" s="206">
        <v>1928926</v>
      </c>
      <c r="J73" s="207">
        <f t="shared" si="2"/>
        <v>291000</v>
      </c>
      <c r="K73" s="208">
        <f t="shared" si="3"/>
        <v>0.15086115278657664</v>
      </c>
    </row>
    <row r="74" spans="1:11" s="187" customFormat="1" ht="27" customHeight="1" x14ac:dyDescent="0.25">
      <c r="A74" s="187" t="s">
        <v>412</v>
      </c>
      <c r="B74" s="219"/>
      <c r="C74" s="195" t="s">
        <v>51</v>
      </c>
      <c r="D74" s="242" t="s">
        <v>413</v>
      </c>
      <c r="E74" s="231"/>
      <c r="F74" s="242"/>
      <c r="G74" s="244"/>
      <c r="H74" s="209">
        <v>747751</v>
      </c>
      <c r="I74" s="206">
        <v>314808</v>
      </c>
      <c r="J74" s="199">
        <f t="shared" si="2"/>
        <v>432943</v>
      </c>
      <c r="K74" s="200">
        <f t="shared" si="3"/>
        <v>1.3752604762267797</v>
      </c>
    </row>
    <row r="75" spans="1:11" s="187" customFormat="1" ht="27" customHeight="1" x14ac:dyDescent="0.25">
      <c r="B75" s="219"/>
      <c r="C75" s="195" t="s">
        <v>112</v>
      </c>
      <c r="D75" s="242" t="s">
        <v>414</v>
      </c>
      <c r="E75" s="231"/>
      <c r="F75" s="242"/>
      <c r="G75" s="244"/>
      <c r="H75" s="198">
        <v>-2382167</v>
      </c>
      <c r="I75" s="198">
        <v>-2645948</v>
      </c>
      <c r="J75" s="199">
        <f t="shared" si="2"/>
        <v>263781</v>
      </c>
      <c r="K75" s="200">
        <f t="shared" si="3"/>
        <v>-9.969243537665895E-2</v>
      </c>
    </row>
    <row r="76" spans="1:11" s="201" customFormat="1" ht="27" customHeight="1" x14ac:dyDescent="0.25">
      <c r="A76" s="201" t="s">
        <v>415</v>
      </c>
      <c r="B76" s="248"/>
      <c r="C76" s="235"/>
      <c r="D76" s="243"/>
      <c r="E76" s="203" t="s">
        <v>18</v>
      </c>
      <c r="F76" s="243" t="s">
        <v>416</v>
      </c>
      <c r="G76" s="245"/>
      <c r="H76" s="209">
        <v>-2466244</v>
      </c>
      <c r="I76" s="206">
        <v>-2770733</v>
      </c>
      <c r="J76" s="207">
        <f t="shared" si="2"/>
        <v>304489</v>
      </c>
      <c r="K76" s="208">
        <f>IF(ISERROR(H76/I76-1),"",(H76/I76-1))</f>
        <v>-0.10989474626389484</v>
      </c>
    </row>
    <row r="77" spans="1:11" s="201" customFormat="1" ht="27" customHeight="1" x14ac:dyDescent="0.25">
      <c r="A77" s="201" t="s">
        <v>417</v>
      </c>
      <c r="B77" s="248"/>
      <c r="C77" s="235"/>
      <c r="D77" s="243"/>
      <c r="E77" s="203" t="s">
        <v>19</v>
      </c>
      <c r="F77" s="243" t="s">
        <v>418</v>
      </c>
      <c r="G77" s="245"/>
      <c r="H77" s="209">
        <v>84077</v>
      </c>
      <c r="I77" s="206">
        <v>124785</v>
      </c>
      <c r="J77" s="207">
        <f t="shared" si="2"/>
        <v>-40708</v>
      </c>
      <c r="K77" s="208">
        <f t="shared" si="3"/>
        <v>-0.32622510718435704</v>
      </c>
    </row>
    <row r="78" spans="1:11" s="187" customFormat="1" ht="27" customHeight="1" x14ac:dyDescent="0.25">
      <c r="B78" s="248"/>
      <c r="C78" s="195" t="s">
        <v>113</v>
      </c>
      <c r="D78" s="242" t="s">
        <v>419</v>
      </c>
      <c r="E78" s="231"/>
      <c r="F78" s="242"/>
      <c r="G78" s="244"/>
      <c r="H78" s="198">
        <v>8135837</v>
      </c>
      <c r="I78" s="198">
        <v>11439729</v>
      </c>
      <c r="J78" s="199">
        <f t="shared" si="2"/>
        <v>-3303892</v>
      </c>
      <c r="K78" s="200">
        <f t="shared" si="3"/>
        <v>-0.28880858978390134</v>
      </c>
    </row>
    <row r="79" spans="1:11" s="201" customFormat="1" ht="27" customHeight="1" x14ac:dyDescent="0.25">
      <c r="A79" s="201" t="s">
        <v>420</v>
      </c>
      <c r="B79" s="248"/>
      <c r="C79" s="235"/>
      <c r="D79" s="243"/>
      <c r="E79" s="203" t="s">
        <v>18</v>
      </c>
      <c r="F79" s="243" t="s">
        <v>421</v>
      </c>
      <c r="G79" s="245"/>
      <c r="H79" s="209">
        <v>18101</v>
      </c>
      <c r="I79" s="206">
        <v>733758</v>
      </c>
      <c r="J79" s="207">
        <f t="shared" si="2"/>
        <v>-715657</v>
      </c>
      <c r="K79" s="208">
        <f t="shared" si="3"/>
        <v>-0.97533110371539389</v>
      </c>
    </row>
    <row r="80" spans="1:11" s="201" customFormat="1" ht="27" customHeight="1" x14ac:dyDescent="0.25">
      <c r="A80" s="201" t="s">
        <v>422</v>
      </c>
      <c r="B80" s="248"/>
      <c r="C80" s="235"/>
      <c r="D80" s="243"/>
      <c r="E80" s="203" t="s">
        <v>19</v>
      </c>
      <c r="F80" s="243" t="s">
        <v>423</v>
      </c>
      <c r="G80" s="245"/>
      <c r="H80" s="209">
        <v>353360</v>
      </c>
      <c r="I80" s="206">
        <v>226818</v>
      </c>
      <c r="J80" s="207">
        <f t="shared" si="2"/>
        <v>126542</v>
      </c>
      <c r="K80" s="208">
        <f t="shared" si="3"/>
        <v>0.55790104841767407</v>
      </c>
    </row>
    <row r="81" spans="1:11" s="201" customFormat="1" ht="27" customHeight="1" x14ac:dyDescent="0.25">
      <c r="A81" s="201" t="s">
        <v>424</v>
      </c>
      <c r="B81" s="248"/>
      <c r="C81" s="235"/>
      <c r="D81" s="243"/>
      <c r="E81" s="203" t="s">
        <v>61</v>
      </c>
      <c r="F81" s="243" t="s">
        <v>425</v>
      </c>
      <c r="G81" s="245"/>
      <c r="H81" s="209">
        <v>1361487</v>
      </c>
      <c r="I81" s="206">
        <v>4582835</v>
      </c>
      <c r="J81" s="207">
        <f t="shared" si="2"/>
        <v>-3221348</v>
      </c>
      <c r="K81" s="208">
        <f t="shared" si="3"/>
        <v>-0.70291598977488823</v>
      </c>
    </row>
    <row r="82" spans="1:11" s="201" customFormat="1" ht="27" customHeight="1" x14ac:dyDescent="0.25">
      <c r="A82" s="201" t="s">
        <v>426</v>
      </c>
      <c r="B82" s="248"/>
      <c r="C82" s="235"/>
      <c r="D82" s="243"/>
      <c r="E82" s="203" t="s">
        <v>102</v>
      </c>
      <c r="F82" s="243" t="s">
        <v>427</v>
      </c>
      <c r="G82" s="245"/>
      <c r="H82" s="206">
        <v>6402889</v>
      </c>
      <c r="I82" s="206">
        <v>5896318</v>
      </c>
      <c r="J82" s="207">
        <f t="shared" si="2"/>
        <v>506571</v>
      </c>
      <c r="K82" s="208">
        <f t="shared" si="3"/>
        <v>8.5913107128889665E-2</v>
      </c>
    </row>
    <row r="83" spans="1:11" s="187" customFormat="1" ht="27" customHeight="1" x14ac:dyDescent="0.25">
      <c r="B83" s="225"/>
      <c r="C83" s="329" t="s">
        <v>109</v>
      </c>
      <c r="D83" s="329"/>
      <c r="E83" s="329"/>
      <c r="F83" s="329"/>
      <c r="G83" s="330"/>
      <c r="H83" s="226">
        <v>502198387</v>
      </c>
      <c r="I83" s="226">
        <v>489512715</v>
      </c>
      <c r="J83" s="226">
        <f t="shared" si="2"/>
        <v>12685672</v>
      </c>
      <c r="K83" s="227">
        <f t="shared" si="3"/>
        <v>2.5914897838761997E-2</v>
      </c>
    </row>
    <row r="84" spans="1:11" s="201" customFormat="1" ht="9" customHeight="1" thickBot="1" x14ac:dyDescent="0.3">
      <c r="B84" s="248"/>
      <c r="C84" s="203"/>
      <c r="D84" s="243"/>
      <c r="E84" s="236"/>
      <c r="F84" s="243"/>
      <c r="G84" s="245"/>
      <c r="H84" s="206"/>
      <c r="I84" s="206"/>
      <c r="J84" s="207"/>
      <c r="K84" s="208"/>
    </row>
    <row r="85" spans="1:11" s="249" customFormat="1" ht="27" customHeight="1" thickTop="1" thickBot="1" x14ac:dyDescent="0.3">
      <c r="B85" s="331" t="s">
        <v>428</v>
      </c>
      <c r="C85" s="332"/>
      <c r="D85" s="332"/>
      <c r="E85" s="332"/>
      <c r="F85" s="332"/>
      <c r="G85" s="333"/>
      <c r="H85" s="250">
        <v>-9322815</v>
      </c>
      <c r="I85" s="250">
        <v>-8515854</v>
      </c>
      <c r="J85" s="250">
        <f t="shared" si="2"/>
        <v>-806961</v>
      </c>
      <c r="K85" s="251">
        <f t="shared" si="3"/>
        <v>9.4759844403156768E-2</v>
      </c>
    </row>
    <row r="86" spans="1:11" s="249" customFormat="1" ht="9" customHeight="1" thickTop="1" x14ac:dyDescent="0.25">
      <c r="B86" s="252"/>
      <c r="C86" s="253"/>
      <c r="D86" s="253"/>
      <c r="E86" s="254"/>
      <c r="F86" s="255"/>
      <c r="G86" s="256"/>
      <c r="H86" s="257"/>
      <c r="I86" s="257"/>
      <c r="J86" s="207">
        <f t="shared" si="2"/>
        <v>0</v>
      </c>
      <c r="K86" s="208" t="str">
        <f t="shared" si="3"/>
        <v/>
      </c>
    </row>
    <row r="87" spans="1:11" s="187" customFormat="1" ht="27" customHeight="1" x14ac:dyDescent="0.25">
      <c r="B87" s="194" t="s">
        <v>35</v>
      </c>
      <c r="C87" s="230" t="s">
        <v>429</v>
      </c>
      <c r="D87" s="231"/>
      <c r="E87" s="230"/>
      <c r="F87" s="242"/>
      <c r="G87" s="244"/>
      <c r="H87" s="220"/>
      <c r="I87" s="220"/>
      <c r="J87" s="207">
        <f t="shared" si="2"/>
        <v>0</v>
      </c>
      <c r="K87" s="208" t="str">
        <f t="shared" si="3"/>
        <v/>
      </c>
    </row>
    <row r="88" spans="1:11" s="187" customFormat="1" ht="27" customHeight="1" x14ac:dyDescent="0.25">
      <c r="B88" s="219"/>
      <c r="C88" s="195" t="s">
        <v>8</v>
      </c>
      <c r="D88" s="242" t="s">
        <v>430</v>
      </c>
      <c r="E88" s="231"/>
      <c r="F88" s="242"/>
      <c r="G88" s="244"/>
      <c r="H88" s="206">
        <v>40</v>
      </c>
      <c r="I88" s="206">
        <v>3411</v>
      </c>
      <c r="J88" s="207">
        <f t="shared" si="2"/>
        <v>-3371</v>
      </c>
      <c r="K88" s="208">
        <f t="shared" si="3"/>
        <v>-0.98827323365581943</v>
      </c>
    </row>
    <row r="89" spans="1:11" s="187" customFormat="1" ht="27" customHeight="1" x14ac:dyDescent="0.25">
      <c r="A89" s="187" t="s">
        <v>431</v>
      </c>
      <c r="B89" s="219"/>
      <c r="C89" s="195" t="s">
        <v>10</v>
      </c>
      <c r="D89" s="242" t="s">
        <v>432</v>
      </c>
      <c r="E89" s="231"/>
      <c r="F89" s="242"/>
      <c r="G89" s="244"/>
      <c r="H89" s="206">
        <v>33495</v>
      </c>
      <c r="I89" s="206">
        <v>39169</v>
      </c>
      <c r="J89" s="207">
        <f t="shared" si="2"/>
        <v>-5674</v>
      </c>
      <c r="K89" s="208">
        <f t="shared" si="3"/>
        <v>-0.14485945518139343</v>
      </c>
    </row>
    <row r="90" spans="1:11" s="187" customFormat="1" ht="27" customHeight="1" x14ac:dyDescent="0.25">
      <c r="B90" s="225"/>
      <c r="C90" s="329" t="s">
        <v>108</v>
      </c>
      <c r="D90" s="329"/>
      <c r="E90" s="329"/>
      <c r="F90" s="329"/>
      <c r="G90" s="330"/>
      <c r="H90" s="226">
        <v>-33455</v>
      </c>
      <c r="I90" s="226">
        <v>-35758</v>
      </c>
      <c r="J90" s="226">
        <f t="shared" si="2"/>
        <v>2303</v>
      </c>
      <c r="K90" s="227">
        <f t="shared" si="3"/>
        <v>-6.4405168074277097E-2</v>
      </c>
    </row>
    <row r="91" spans="1:11" s="201" customFormat="1" ht="9" customHeight="1" x14ac:dyDescent="0.25">
      <c r="B91" s="228"/>
      <c r="C91" s="203"/>
      <c r="D91" s="243"/>
      <c r="E91" s="234"/>
      <c r="F91" s="243"/>
      <c r="G91" s="245"/>
      <c r="H91" s="206"/>
      <c r="I91" s="206"/>
      <c r="J91" s="207"/>
      <c r="K91" s="208"/>
    </row>
    <row r="92" spans="1:11" s="187" customFormat="1" ht="27" customHeight="1" x14ac:dyDescent="0.25">
      <c r="B92" s="194" t="s">
        <v>36</v>
      </c>
      <c r="C92" s="230" t="s">
        <v>433</v>
      </c>
      <c r="D92" s="231"/>
      <c r="E92" s="196"/>
      <c r="F92" s="242"/>
      <c r="G92" s="244"/>
      <c r="H92" s="220"/>
      <c r="I92" s="220"/>
      <c r="J92" s="207">
        <f t="shared" si="2"/>
        <v>0</v>
      </c>
      <c r="K92" s="208" t="str">
        <f t="shared" si="3"/>
        <v/>
      </c>
    </row>
    <row r="93" spans="1:11" s="187" customFormat="1" ht="27" customHeight="1" x14ac:dyDescent="0.25">
      <c r="A93" s="187" t="s">
        <v>434</v>
      </c>
      <c r="B93" s="219"/>
      <c r="C93" s="195" t="s">
        <v>8</v>
      </c>
      <c r="D93" s="242" t="s">
        <v>430</v>
      </c>
      <c r="E93" s="231"/>
      <c r="F93" s="196"/>
      <c r="G93" s="197"/>
      <c r="H93" s="206">
        <v>0</v>
      </c>
      <c r="I93" s="206">
        <v>0</v>
      </c>
      <c r="J93" s="207">
        <f t="shared" si="2"/>
        <v>0</v>
      </c>
      <c r="K93" s="208" t="str">
        <f t="shared" si="3"/>
        <v/>
      </c>
    </row>
    <row r="94" spans="1:11" s="187" customFormat="1" ht="27" customHeight="1" x14ac:dyDescent="0.25">
      <c r="A94" s="187" t="s">
        <v>435</v>
      </c>
      <c r="B94" s="219"/>
      <c r="C94" s="195" t="s">
        <v>10</v>
      </c>
      <c r="D94" s="242" t="s">
        <v>432</v>
      </c>
      <c r="E94" s="231"/>
      <c r="F94" s="196"/>
      <c r="G94" s="197"/>
      <c r="H94" s="206">
        <v>0</v>
      </c>
      <c r="I94" s="206">
        <v>0</v>
      </c>
      <c r="J94" s="207">
        <f t="shared" si="2"/>
        <v>0</v>
      </c>
      <c r="K94" s="208" t="str">
        <f t="shared" si="3"/>
        <v/>
      </c>
    </row>
    <row r="95" spans="1:11" s="187" customFormat="1" ht="27" customHeight="1" x14ac:dyDescent="0.25">
      <c r="B95" s="225"/>
      <c r="C95" s="329" t="s">
        <v>107</v>
      </c>
      <c r="D95" s="329"/>
      <c r="E95" s="329"/>
      <c r="F95" s="329"/>
      <c r="G95" s="330"/>
      <c r="H95" s="226">
        <v>0</v>
      </c>
      <c r="I95" s="226">
        <v>0</v>
      </c>
      <c r="J95" s="226">
        <f t="shared" si="2"/>
        <v>0</v>
      </c>
      <c r="K95" s="226" t="str">
        <f t="shared" si="3"/>
        <v/>
      </c>
    </row>
    <row r="96" spans="1:11" s="201" customFormat="1" ht="9" customHeight="1" x14ac:dyDescent="0.25">
      <c r="B96" s="228"/>
      <c r="C96" s="203"/>
      <c r="D96" s="236"/>
      <c r="E96" s="234"/>
      <c r="F96" s="204"/>
      <c r="G96" s="205"/>
      <c r="H96" s="206"/>
      <c r="I96" s="206"/>
      <c r="J96" s="207">
        <f t="shared" si="2"/>
        <v>0</v>
      </c>
      <c r="K96" s="208" t="str">
        <f t="shared" si="3"/>
        <v/>
      </c>
    </row>
    <row r="97" spans="1:11" s="187" customFormat="1" ht="27" customHeight="1" x14ac:dyDescent="0.25">
      <c r="B97" s="194" t="s">
        <v>52</v>
      </c>
      <c r="C97" s="230" t="s">
        <v>436</v>
      </c>
      <c r="D97" s="231"/>
      <c r="E97" s="196"/>
      <c r="F97" s="242"/>
      <c r="G97" s="244"/>
      <c r="H97" s="220"/>
      <c r="I97" s="220"/>
      <c r="J97" s="207">
        <f t="shared" si="2"/>
        <v>0</v>
      </c>
      <c r="K97" s="208" t="str">
        <f t="shared" si="3"/>
        <v/>
      </c>
    </row>
    <row r="98" spans="1:11" s="187" customFormat="1" ht="27" customHeight="1" x14ac:dyDescent="0.25">
      <c r="B98" s="219"/>
      <c r="C98" s="195" t="s">
        <v>8</v>
      </c>
      <c r="D98" s="230" t="s">
        <v>437</v>
      </c>
      <c r="E98" s="231"/>
      <c r="F98" s="196"/>
      <c r="G98" s="197"/>
      <c r="H98" s="198">
        <v>16386768</v>
      </c>
      <c r="I98" s="198">
        <v>13786139</v>
      </c>
      <c r="J98" s="207">
        <f t="shared" si="2"/>
        <v>2600629</v>
      </c>
      <c r="K98" s="208">
        <f t="shared" si="3"/>
        <v>0.18864085151034682</v>
      </c>
    </row>
    <row r="99" spans="1:11" s="201" customFormat="1" ht="27" customHeight="1" x14ac:dyDescent="0.25">
      <c r="A99" s="201" t="s">
        <v>438</v>
      </c>
      <c r="B99" s="228"/>
      <c r="C99" s="235"/>
      <c r="D99" s="243"/>
      <c r="E99" s="203" t="s">
        <v>18</v>
      </c>
      <c r="F99" s="236" t="s">
        <v>439</v>
      </c>
      <c r="G99" s="245"/>
      <c r="H99" s="209">
        <v>0</v>
      </c>
      <c r="I99" s="206">
        <v>0</v>
      </c>
      <c r="J99" s="207">
        <f t="shared" si="2"/>
        <v>0</v>
      </c>
      <c r="K99" s="208" t="str">
        <f t="shared" si="3"/>
        <v/>
      </c>
    </row>
    <row r="100" spans="1:11" s="201" customFormat="1" ht="27" customHeight="1" x14ac:dyDescent="0.25">
      <c r="A100" s="201" t="s">
        <v>440</v>
      </c>
      <c r="B100" s="228"/>
      <c r="C100" s="235"/>
      <c r="D100" s="243"/>
      <c r="E100" s="203" t="s">
        <v>19</v>
      </c>
      <c r="F100" s="243" t="s">
        <v>441</v>
      </c>
      <c r="G100" s="245"/>
      <c r="H100" s="209">
        <v>16386768</v>
      </c>
      <c r="I100" s="206">
        <v>13786139</v>
      </c>
      <c r="J100" s="207">
        <f t="shared" ref="J100:J118" si="4">H100-I100</f>
        <v>2600629</v>
      </c>
      <c r="K100" s="208">
        <f t="shared" si="3"/>
        <v>0.18864085151034682</v>
      </c>
    </row>
    <row r="101" spans="1:11" s="187" customFormat="1" ht="27" customHeight="1" x14ac:dyDescent="0.25">
      <c r="B101" s="219"/>
      <c r="C101" s="195" t="s">
        <v>10</v>
      </c>
      <c r="D101" s="230" t="s">
        <v>442</v>
      </c>
      <c r="E101" s="231"/>
      <c r="F101" s="196"/>
      <c r="G101" s="197"/>
      <c r="H101" s="198">
        <v>1731311</v>
      </c>
      <c r="I101" s="198">
        <v>1312969</v>
      </c>
      <c r="J101" s="207">
        <f t="shared" si="4"/>
        <v>418342</v>
      </c>
      <c r="K101" s="208">
        <f t="shared" si="3"/>
        <v>0.31862290731921328</v>
      </c>
    </row>
    <row r="102" spans="1:11" s="201" customFormat="1" ht="27" customHeight="1" x14ac:dyDescent="0.25">
      <c r="A102" s="201" t="s">
        <v>443</v>
      </c>
      <c r="B102" s="228"/>
      <c r="C102" s="235"/>
      <c r="D102" s="243"/>
      <c r="E102" s="203" t="s">
        <v>18</v>
      </c>
      <c r="F102" s="236" t="s">
        <v>444</v>
      </c>
      <c r="G102" s="245"/>
      <c r="H102" s="206">
        <v>0</v>
      </c>
      <c r="I102" s="206">
        <v>0</v>
      </c>
      <c r="J102" s="207">
        <f t="shared" si="4"/>
        <v>0</v>
      </c>
      <c r="K102" s="208" t="str">
        <f t="shared" ref="K102:K116" si="5">IF(ISERROR(H102/I102-1),"",(H102/I102-1))</f>
        <v/>
      </c>
    </row>
    <row r="103" spans="1:11" s="201" customFormat="1" ht="27" customHeight="1" x14ac:dyDescent="0.25">
      <c r="A103" s="201" t="s">
        <v>445</v>
      </c>
      <c r="B103" s="228"/>
      <c r="C103" s="235"/>
      <c r="D103" s="243"/>
      <c r="E103" s="203" t="s">
        <v>19</v>
      </c>
      <c r="F103" s="243" t="s">
        <v>446</v>
      </c>
      <c r="G103" s="245"/>
      <c r="H103" s="206">
        <v>1731311</v>
      </c>
      <c r="I103" s="206">
        <v>1312969</v>
      </c>
      <c r="J103" s="207">
        <f t="shared" si="4"/>
        <v>418342</v>
      </c>
      <c r="K103" s="208">
        <f t="shared" si="5"/>
        <v>0.31862290731921328</v>
      </c>
    </row>
    <row r="104" spans="1:11" s="187" customFormat="1" ht="27" customHeight="1" x14ac:dyDescent="0.25">
      <c r="B104" s="225"/>
      <c r="C104" s="329" t="s">
        <v>106</v>
      </c>
      <c r="D104" s="329"/>
      <c r="E104" s="329"/>
      <c r="F104" s="329"/>
      <c r="G104" s="330"/>
      <c r="H104" s="226">
        <v>14655457</v>
      </c>
      <c r="I104" s="226">
        <v>12473170</v>
      </c>
      <c r="J104" s="226">
        <f t="shared" si="4"/>
        <v>2182287</v>
      </c>
      <c r="K104" s="227">
        <f t="shared" si="5"/>
        <v>0.17495849090487825</v>
      </c>
    </row>
    <row r="105" spans="1:11" s="201" customFormat="1" ht="9" customHeight="1" thickBot="1" x14ac:dyDescent="0.3">
      <c r="B105" s="248"/>
      <c r="C105" s="203"/>
      <c r="D105" s="243"/>
      <c r="E105" s="236"/>
      <c r="F105" s="243"/>
      <c r="G105" s="245"/>
      <c r="H105" s="206"/>
      <c r="I105" s="206"/>
      <c r="J105" s="207"/>
      <c r="K105" s="208"/>
    </row>
    <row r="106" spans="1:11" s="249" customFormat="1" ht="27" customHeight="1" thickTop="1" thickBot="1" x14ac:dyDescent="0.3">
      <c r="B106" s="331" t="s">
        <v>447</v>
      </c>
      <c r="C106" s="332"/>
      <c r="D106" s="332"/>
      <c r="E106" s="332"/>
      <c r="F106" s="332"/>
      <c r="G106" s="333"/>
      <c r="H106" s="250">
        <v>5299187</v>
      </c>
      <c r="I106" s="250">
        <v>3921558</v>
      </c>
      <c r="J106" s="250">
        <f t="shared" si="4"/>
        <v>1377629</v>
      </c>
      <c r="K106" s="251">
        <f t="shared" si="5"/>
        <v>0.35129634701310031</v>
      </c>
    </row>
    <row r="107" spans="1:11" s="249" customFormat="1" ht="9" customHeight="1" thickTop="1" x14ac:dyDescent="0.25">
      <c r="B107" s="252"/>
      <c r="C107" s="253"/>
      <c r="D107" s="253"/>
      <c r="E107" s="254"/>
      <c r="F107" s="255"/>
      <c r="G107" s="256"/>
      <c r="H107" s="257"/>
      <c r="I107" s="257"/>
      <c r="J107" s="207">
        <f t="shared" si="4"/>
        <v>0</v>
      </c>
      <c r="K107" s="208" t="str">
        <f t="shared" si="5"/>
        <v/>
      </c>
    </row>
    <row r="108" spans="1:11" s="187" customFormat="1" ht="27" customHeight="1" x14ac:dyDescent="0.25">
      <c r="B108" s="194" t="s">
        <v>448</v>
      </c>
      <c r="C108" s="230" t="s">
        <v>449</v>
      </c>
      <c r="D108" s="231"/>
      <c r="E108" s="230"/>
      <c r="F108" s="242"/>
      <c r="G108" s="244"/>
      <c r="H108" s="220"/>
      <c r="I108" s="220"/>
      <c r="J108" s="207">
        <f t="shared" si="4"/>
        <v>0</v>
      </c>
      <c r="K108" s="208" t="str">
        <f t="shared" si="5"/>
        <v/>
      </c>
    </row>
    <row r="109" spans="1:11" s="187" customFormat="1" ht="27" customHeight="1" x14ac:dyDescent="0.25">
      <c r="B109" s="219"/>
      <c r="C109" s="195" t="s">
        <v>8</v>
      </c>
      <c r="D109" s="242" t="s">
        <v>450</v>
      </c>
      <c r="E109" s="231"/>
      <c r="F109" s="242"/>
      <c r="G109" s="244"/>
      <c r="H109" s="198">
        <v>10444242</v>
      </c>
      <c r="I109" s="198">
        <v>10301723</v>
      </c>
      <c r="J109" s="207">
        <f t="shared" si="4"/>
        <v>142519</v>
      </c>
      <c r="K109" s="208">
        <f t="shared" si="5"/>
        <v>1.3834481862888381E-2</v>
      </c>
    </row>
    <row r="110" spans="1:11" s="201" customFormat="1" ht="27" customHeight="1" x14ac:dyDescent="0.25">
      <c r="A110" s="201" t="s">
        <v>451</v>
      </c>
      <c r="B110" s="248"/>
      <c r="C110" s="235"/>
      <c r="D110" s="243"/>
      <c r="E110" s="203" t="s">
        <v>18</v>
      </c>
      <c r="F110" s="243" t="s">
        <v>452</v>
      </c>
      <c r="G110" s="245"/>
      <c r="H110" s="209">
        <v>9308916</v>
      </c>
      <c r="I110" s="206">
        <v>9173384</v>
      </c>
      <c r="J110" s="207">
        <f t="shared" si="4"/>
        <v>135532</v>
      </c>
      <c r="K110" s="208">
        <f t="shared" si="5"/>
        <v>1.4774482350242923E-2</v>
      </c>
    </row>
    <row r="111" spans="1:11" s="201" customFormat="1" ht="27" customHeight="1" x14ac:dyDescent="0.25">
      <c r="A111" s="201" t="s">
        <v>453</v>
      </c>
      <c r="B111" s="248"/>
      <c r="C111" s="235"/>
      <c r="D111" s="243"/>
      <c r="E111" s="203" t="s">
        <v>19</v>
      </c>
      <c r="F111" s="243" t="s">
        <v>454</v>
      </c>
      <c r="G111" s="245"/>
      <c r="H111" s="209">
        <v>673970</v>
      </c>
      <c r="I111" s="206">
        <v>701640</v>
      </c>
      <c r="J111" s="207">
        <f t="shared" si="4"/>
        <v>-27670</v>
      </c>
      <c r="K111" s="208">
        <f t="shared" si="5"/>
        <v>-3.9436178097029817E-2</v>
      </c>
    </row>
    <row r="112" spans="1:11" s="201" customFormat="1" ht="27" customHeight="1" x14ac:dyDescent="0.25">
      <c r="A112" s="201" t="s">
        <v>455</v>
      </c>
      <c r="B112" s="248"/>
      <c r="C112" s="235"/>
      <c r="D112" s="243"/>
      <c r="E112" s="203" t="s">
        <v>61</v>
      </c>
      <c r="F112" s="243" t="s">
        <v>456</v>
      </c>
      <c r="G112" s="245"/>
      <c r="H112" s="206">
        <v>461356</v>
      </c>
      <c r="I112" s="206">
        <v>426699</v>
      </c>
      <c r="J112" s="207">
        <f t="shared" si="4"/>
        <v>34657</v>
      </c>
      <c r="K112" s="208">
        <f t="shared" si="5"/>
        <v>8.122118870679329E-2</v>
      </c>
    </row>
    <row r="113" spans="1:11" s="201" customFormat="1" ht="27" customHeight="1" x14ac:dyDescent="0.25">
      <c r="A113" s="201" t="s">
        <v>457</v>
      </c>
      <c r="B113" s="248"/>
      <c r="C113" s="235"/>
      <c r="D113" s="243"/>
      <c r="E113" s="203" t="s">
        <v>102</v>
      </c>
      <c r="F113" s="243" t="s">
        <v>458</v>
      </c>
      <c r="G113" s="245"/>
      <c r="H113" s="206">
        <v>0</v>
      </c>
      <c r="I113" s="206">
        <v>0</v>
      </c>
      <c r="J113" s="207">
        <f t="shared" si="4"/>
        <v>0</v>
      </c>
      <c r="K113" s="208" t="str">
        <f t="shared" si="5"/>
        <v/>
      </c>
    </row>
    <row r="114" spans="1:11" s="187" customFormat="1" ht="27" customHeight="1" x14ac:dyDescent="0.25">
      <c r="A114" s="187" t="s">
        <v>459</v>
      </c>
      <c r="B114" s="219"/>
      <c r="C114" s="195" t="s">
        <v>10</v>
      </c>
      <c r="D114" s="242" t="s">
        <v>460</v>
      </c>
      <c r="E114" s="231"/>
      <c r="F114" s="242"/>
      <c r="G114" s="244"/>
      <c r="H114" s="220">
        <v>215241</v>
      </c>
      <c r="I114" s="220">
        <v>224051</v>
      </c>
      <c r="J114" s="207">
        <f t="shared" si="4"/>
        <v>-8810</v>
      </c>
      <c r="K114" s="208">
        <f t="shared" si="5"/>
        <v>-3.9321404501653667E-2</v>
      </c>
    </row>
    <row r="115" spans="1:11" s="187" customFormat="1" ht="27" customHeight="1" x14ac:dyDescent="0.25">
      <c r="A115" s="187" t="s">
        <v>461</v>
      </c>
      <c r="B115" s="219"/>
      <c r="C115" s="195" t="s">
        <v>11</v>
      </c>
      <c r="D115" s="242" t="s">
        <v>462</v>
      </c>
      <c r="E115" s="231"/>
      <c r="F115" s="242"/>
      <c r="G115" s="244"/>
      <c r="H115" s="206">
        <v>0</v>
      </c>
      <c r="I115" s="206">
        <v>0</v>
      </c>
      <c r="J115" s="207">
        <f t="shared" si="4"/>
        <v>0</v>
      </c>
      <c r="K115" s="208"/>
    </row>
    <row r="116" spans="1:11" s="187" customFormat="1" ht="27" customHeight="1" x14ac:dyDescent="0.25">
      <c r="B116" s="225"/>
      <c r="C116" s="329" t="s">
        <v>463</v>
      </c>
      <c r="D116" s="329"/>
      <c r="E116" s="329"/>
      <c r="F116" s="329"/>
      <c r="G116" s="330"/>
      <c r="H116" s="226">
        <v>10659483</v>
      </c>
      <c r="I116" s="226">
        <v>10525774</v>
      </c>
      <c r="J116" s="226">
        <f t="shared" si="4"/>
        <v>133709</v>
      </c>
      <c r="K116" s="227">
        <f t="shared" si="5"/>
        <v>1.2703008823864215E-2</v>
      </c>
    </row>
    <row r="117" spans="1:11" s="201" customFormat="1" ht="9" customHeight="1" x14ac:dyDescent="0.25">
      <c r="B117" s="248"/>
      <c r="C117" s="203"/>
      <c r="D117" s="243"/>
      <c r="E117" s="236"/>
      <c r="F117" s="243"/>
      <c r="G117" s="245"/>
      <c r="H117" s="206"/>
      <c r="I117" s="206"/>
      <c r="J117" s="207"/>
      <c r="K117" s="208"/>
    </row>
    <row r="118" spans="1:11" s="249" customFormat="1" ht="27" customHeight="1" x14ac:dyDescent="0.25">
      <c r="B118" s="194" t="s">
        <v>464</v>
      </c>
      <c r="C118" s="230"/>
      <c r="D118" s="231"/>
      <c r="E118" s="230"/>
      <c r="F118" s="242"/>
      <c r="G118" s="244"/>
      <c r="H118" s="220">
        <v>-5360296</v>
      </c>
      <c r="I118" s="220">
        <v>-6604216</v>
      </c>
      <c r="J118" s="199">
        <f t="shared" si="4"/>
        <v>1243920</v>
      </c>
      <c r="K118" s="208">
        <f>IF(ISERROR(H118/I118-1),"",(H118/I118-1))</f>
        <v>-0.18835241003625558</v>
      </c>
    </row>
    <row r="119" spans="1:11" s="201" customFormat="1" ht="9" customHeight="1" thickBot="1" x14ac:dyDescent="0.3">
      <c r="B119" s="258"/>
      <c r="C119" s="259"/>
      <c r="D119" s="260"/>
      <c r="E119" s="260"/>
      <c r="F119" s="261"/>
      <c r="G119" s="262"/>
      <c r="H119" s="263"/>
      <c r="I119" s="263"/>
      <c r="J119" s="264"/>
      <c r="K119" s="265"/>
    </row>
    <row r="120" spans="1:11" s="201" customFormat="1" x14ac:dyDescent="0.25">
      <c r="B120" s="266"/>
      <c r="C120" s="267"/>
      <c r="D120" s="268"/>
      <c r="E120" s="268"/>
      <c r="F120" s="269"/>
      <c r="G120" s="269"/>
      <c r="H120" s="270"/>
      <c r="I120" s="270"/>
      <c r="J120" s="271"/>
      <c r="K120" s="272"/>
    </row>
    <row r="121" spans="1:11" x14ac:dyDescent="0.4">
      <c r="B121" s="267"/>
      <c r="C121" s="267"/>
      <c r="D121" s="268"/>
      <c r="E121" s="268"/>
      <c r="F121" s="268"/>
      <c r="G121" s="276"/>
      <c r="H121" s="277"/>
      <c r="I121" s="277"/>
    </row>
    <row r="122" spans="1:11" x14ac:dyDescent="0.4">
      <c r="B122" s="267"/>
      <c r="C122" s="267"/>
      <c r="D122" s="268"/>
      <c r="E122" s="268"/>
      <c r="F122" s="268"/>
      <c r="G122" s="276"/>
    </row>
    <row r="123" spans="1:11" x14ac:dyDescent="0.4">
      <c r="B123" s="267"/>
      <c r="C123" s="267"/>
      <c r="D123" s="268"/>
      <c r="E123" s="268"/>
      <c r="F123" s="268"/>
      <c r="G123" s="276"/>
    </row>
    <row r="124" spans="1:11" x14ac:dyDescent="0.4">
      <c r="B124" s="267"/>
      <c r="C124" s="267"/>
      <c r="D124" s="268"/>
      <c r="E124" s="268"/>
      <c r="F124" s="268"/>
      <c r="G124" s="276"/>
    </row>
    <row r="125" spans="1:11" x14ac:dyDescent="0.4">
      <c r="B125" s="267"/>
      <c r="C125" s="267"/>
      <c r="D125" s="268"/>
      <c r="E125" s="268"/>
      <c r="F125" s="268"/>
      <c r="G125" s="276"/>
    </row>
    <row r="126" spans="1:11" x14ac:dyDescent="0.4">
      <c r="B126" s="267"/>
      <c r="C126" s="267"/>
      <c r="D126" s="268"/>
      <c r="E126" s="268"/>
      <c r="F126" s="268"/>
      <c r="G126" s="276"/>
    </row>
    <row r="127" spans="1:11" x14ac:dyDescent="0.4">
      <c r="B127" s="267"/>
      <c r="C127" s="267"/>
      <c r="D127" s="268"/>
      <c r="E127" s="268"/>
      <c r="F127" s="268"/>
      <c r="G127" s="276"/>
    </row>
    <row r="128" spans="1:11" x14ac:dyDescent="0.4">
      <c r="B128" s="267"/>
      <c r="C128" s="267"/>
      <c r="D128" s="268"/>
      <c r="E128" s="268"/>
      <c r="F128" s="268"/>
      <c r="G128" s="276"/>
    </row>
    <row r="129" spans="2:15" x14ac:dyDescent="0.4">
      <c r="B129" s="267"/>
      <c r="C129" s="267"/>
      <c r="D129" s="268"/>
      <c r="E129" s="268"/>
      <c r="F129" s="268"/>
      <c r="G129" s="276"/>
    </row>
    <row r="130" spans="2:15" s="278" customFormat="1" x14ac:dyDescent="0.4">
      <c r="B130" s="267"/>
      <c r="C130" s="267"/>
      <c r="D130" s="268"/>
      <c r="E130" s="268"/>
      <c r="F130" s="268"/>
      <c r="G130" s="276"/>
      <c r="H130" s="275"/>
      <c r="I130" s="275"/>
      <c r="J130" s="275"/>
      <c r="K130" s="275"/>
      <c r="L130" s="186"/>
      <c r="M130" s="186"/>
      <c r="N130" s="186"/>
      <c r="O130" s="186"/>
    </row>
    <row r="131" spans="2:15" s="278" customFormat="1" x14ac:dyDescent="0.4">
      <c r="B131" s="267"/>
      <c r="C131" s="267"/>
      <c r="D131" s="268"/>
      <c r="E131" s="268"/>
      <c r="F131" s="268"/>
      <c r="G131" s="276"/>
      <c r="H131" s="275"/>
      <c r="I131" s="275"/>
      <c r="J131" s="275"/>
      <c r="K131" s="275"/>
      <c r="L131" s="186"/>
      <c r="M131" s="186"/>
      <c r="N131" s="186"/>
      <c r="O131" s="186"/>
    </row>
    <row r="132" spans="2:15" s="278" customFormat="1" x14ac:dyDescent="0.4">
      <c r="B132" s="267"/>
      <c r="C132" s="267"/>
      <c r="D132" s="268"/>
      <c r="E132" s="268"/>
      <c r="F132" s="268"/>
      <c r="G132" s="276"/>
      <c r="H132" s="275"/>
      <c r="I132" s="275"/>
      <c r="J132" s="275"/>
      <c r="K132" s="275"/>
      <c r="L132" s="186"/>
      <c r="M132" s="186"/>
      <c r="N132" s="186"/>
      <c r="O132" s="186"/>
    </row>
    <row r="133" spans="2:15" s="278" customFormat="1" x14ac:dyDescent="0.4">
      <c r="B133" s="267"/>
      <c r="C133" s="267"/>
      <c r="D133" s="268"/>
      <c r="E133" s="268"/>
      <c r="F133" s="268"/>
      <c r="G133" s="276"/>
      <c r="H133" s="275"/>
      <c r="I133" s="275"/>
      <c r="J133" s="275"/>
      <c r="K133" s="275"/>
      <c r="L133" s="186"/>
      <c r="M133" s="186"/>
      <c r="N133" s="186"/>
      <c r="O133" s="186"/>
    </row>
    <row r="134" spans="2:15" s="278" customFormat="1" x14ac:dyDescent="0.4">
      <c r="B134" s="267"/>
      <c r="C134" s="267"/>
      <c r="D134" s="268"/>
      <c r="E134" s="268"/>
      <c r="F134" s="268"/>
      <c r="G134" s="276"/>
      <c r="H134" s="275"/>
      <c r="I134" s="275"/>
      <c r="J134" s="275"/>
      <c r="K134" s="275"/>
      <c r="L134" s="186"/>
      <c r="M134" s="186"/>
      <c r="N134" s="186"/>
      <c r="O134" s="186"/>
    </row>
    <row r="135" spans="2:15" s="278" customFormat="1" x14ac:dyDescent="0.4">
      <c r="B135" s="267"/>
      <c r="C135" s="267"/>
      <c r="D135" s="268"/>
      <c r="E135" s="268"/>
      <c r="F135" s="268"/>
      <c r="G135" s="276"/>
      <c r="H135" s="275"/>
      <c r="I135" s="275"/>
      <c r="J135" s="275"/>
      <c r="K135" s="275"/>
      <c r="L135" s="186"/>
      <c r="M135" s="186"/>
      <c r="N135" s="186"/>
      <c r="O135" s="186"/>
    </row>
    <row r="136" spans="2:15" s="278" customFormat="1" x14ac:dyDescent="0.4">
      <c r="B136" s="267"/>
      <c r="C136" s="267"/>
      <c r="D136" s="268"/>
      <c r="E136" s="268"/>
      <c r="F136" s="268"/>
      <c r="G136" s="276"/>
      <c r="H136" s="275"/>
      <c r="I136" s="275"/>
      <c r="J136" s="275"/>
      <c r="K136" s="275"/>
      <c r="L136" s="186"/>
      <c r="M136" s="186"/>
      <c r="N136" s="186"/>
      <c r="O136" s="186"/>
    </row>
    <row r="137" spans="2:15" s="278" customFormat="1" x14ac:dyDescent="0.4">
      <c r="B137" s="267"/>
      <c r="C137" s="267"/>
      <c r="D137" s="268"/>
      <c r="E137" s="268"/>
      <c r="F137" s="268"/>
      <c r="G137" s="276"/>
      <c r="H137" s="275"/>
      <c r="I137" s="275"/>
      <c r="J137" s="275"/>
      <c r="K137" s="275"/>
      <c r="L137" s="186"/>
      <c r="M137" s="186"/>
      <c r="N137" s="186"/>
      <c r="O137" s="186"/>
    </row>
    <row r="138" spans="2:15" s="278" customFormat="1" x14ac:dyDescent="0.4">
      <c r="B138" s="267"/>
      <c r="C138" s="267"/>
      <c r="D138" s="268"/>
      <c r="E138" s="268"/>
      <c r="F138" s="268"/>
      <c r="G138" s="276"/>
      <c r="H138" s="275"/>
      <c r="I138" s="275"/>
      <c r="J138" s="275"/>
      <c r="K138" s="275"/>
      <c r="L138" s="186"/>
      <c r="M138" s="186"/>
      <c r="N138" s="186"/>
      <c r="O138" s="186"/>
    </row>
    <row r="139" spans="2:15" s="278" customFormat="1" x14ac:dyDescent="0.4">
      <c r="B139" s="267"/>
      <c r="C139" s="267"/>
      <c r="D139" s="268"/>
      <c r="E139" s="268"/>
      <c r="F139" s="268"/>
      <c r="G139" s="276"/>
      <c r="H139" s="275"/>
      <c r="I139" s="275"/>
      <c r="J139" s="275"/>
      <c r="K139" s="275"/>
      <c r="L139" s="186"/>
      <c r="M139" s="186"/>
      <c r="N139" s="186"/>
      <c r="O139" s="186"/>
    </row>
    <row r="140" spans="2:15" s="278" customFormat="1" x14ac:dyDescent="0.4">
      <c r="B140" s="267"/>
      <c r="C140" s="267"/>
      <c r="D140" s="268"/>
      <c r="E140" s="268"/>
      <c r="F140" s="268"/>
      <c r="G140" s="276"/>
      <c r="H140" s="275"/>
      <c r="I140" s="275"/>
      <c r="J140" s="275"/>
      <c r="K140" s="275"/>
      <c r="L140" s="186"/>
      <c r="M140" s="186"/>
      <c r="N140" s="186"/>
      <c r="O140" s="186"/>
    </row>
    <row r="141" spans="2:15" s="278" customFormat="1" x14ac:dyDescent="0.4">
      <c r="B141" s="267"/>
      <c r="C141" s="267"/>
      <c r="D141" s="268"/>
      <c r="E141" s="268"/>
      <c r="F141" s="268"/>
      <c r="G141" s="276"/>
      <c r="H141" s="275"/>
      <c r="I141" s="275"/>
      <c r="J141" s="275"/>
      <c r="K141" s="275"/>
      <c r="L141" s="186"/>
      <c r="M141" s="186"/>
      <c r="N141" s="186"/>
      <c r="O141" s="186"/>
    </row>
    <row r="142" spans="2:15" s="278" customFormat="1" x14ac:dyDescent="0.4">
      <c r="B142" s="267"/>
      <c r="C142" s="267"/>
      <c r="D142" s="268"/>
      <c r="E142" s="268"/>
      <c r="F142" s="268"/>
      <c r="G142" s="276"/>
      <c r="H142" s="275"/>
      <c r="I142" s="275"/>
      <c r="J142" s="275"/>
      <c r="K142" s="275"/>
      <c r="L142" s="186"/>
      <c r="M142" s="186"/>
      <c r="N142" s="186"/>
      <c r="O142" s="186"/>
    </row>
    <row r="143" spans="2:15" s="278" customFormat="1" x14ac:dyDescent="0.4">
      <c r="B143" s="267"/>
      <c r="C143" s="267"/>
      <c r="D143" s="268"/>
      <c r="E143" s="268"/>
      <c r="F143" s="268"/>
      <c r="G143" s="276"/>
      <c r="H143" s="275"/>
      <c r="I143" s="275"/>
      <c r="J143" s="275"/>
      <c r="K143" s="275"/>
      <c r="L143" s="186"/>
      <c r="M143" s="186"/>
      <c r="N143" s="186"/>
      <c r="O143" s="186"/>
    </row>
    <row r="144" spans="2:15" s="278" customFormat="1" x14ac:dyDescent="0.4">
      <c r="B144" s="267"/>
      <c r="C144" s="267"/>
      <c r="D144" s="268"/>
      <c r="E144" s="268"/>
      <c r="F144" s="268"/>
      <c r="G144" s="276"/>
      <c r="H144" s="275"/>
      <c r="I144" s="275"/>
      <c r="J144" s="275"/>
      <c r="K144" s="275"/>
      <c r="L144" s="186"/>
      <c r="M144" s="186"/>
      <c r="N144" s="186"/>
      <c r="O144" s="186"/>
    </row>
    <row r="145" spans="2:15" s="278" customFormat="1" x14ac:dyDescent="0.4">
      <c r="B145" s="267"/>
      <c r="C145" s="267"/>
      <c r="D145" s="268"/>
      <c r="E145" s="268"/>
      <c r="F145" s="268"/>
      <c r="G145" s="276"/>
      <c r="H145" s="275"/>
      <c r="I145" s="275"/>
      <c r="J145" s="275"/>
      <c r="K145" s="275"/>
      <c r="L145" s="186"/>
      <c r="M145" s="186"/>
      <c r="N145" s="186"/>
      <c r="O145" s="186"/>
    </row>
    <row r="146" spans="2:15" s="278" customFormat="1" x14ac:dyDescent="0.4">
      <c r="B146" s="267"/>
      <c r="C146" s="267"/>
      <c r="D146" s="268"/>
      <c r="E146" s="268"/>
      <c r="F146" s="268"/>
      <c r="G146" s="276"/>
      <c r="H146" s="275"/>
      <c r="I146" s="275"/>
      <c r="J146" s="275"/>
      <c r="K146" s="275"/>
      <c r="L146" s="186"/>
      <c r="M146" s="186"/>
      <c r="N146" s="186"/>
      <c r="O146" s="186"/>
    </row>
    <row r="147" spans="2:15" s="278" customFormat="1" x14ac:dyDescent="0.4">
      <c r="B147" s="267"/>
      <c r="C147" s="267"/>
      <c r="D147" s="268"/>
      <c r="E147" s="268"/>
      <c r="F147" s="268"/>
      <c r="G147" s="276"/>
      <c r="H147" s="275"/>
      <c r="I147" s="275"/>
      <c r="J147" s="275"/>
      <c r="K147" s="275"/>
      <c r="L147" s="186"/>
      <c r="M147" s="186"/>
      <c r="N147" s="186"/>
      <c r="O147" s="186"/>
    </row>
    <row r="148" spans="2:15" s="278" customFormat="1" x14ac:dyDescent="0.4">
      <c r="B148" s="267"/>
      <c r="C148" s="267"/>
      <c r="D148" s="268"/>
      <c r="E148" s="268"/>
      <c r="F148" s="268"/>
      <c r="G148" s="276"/>
      <c r="H148" s="275"/>
      <c r="I148" s="275"/>
      <c r="J148" s="275"/>
      <c r="K148" s="275"/>
      <c r="L148" s="186"/>
      <c r="M148" s="186"/>
      <c r="N148" s="186"/>
      <c r="O148" s="186"/>
    </row>
    <row r="149" spans="2:15" s="278" customFormat="1" x14ac:dyDescent="0.4">
      <c r="B149" s="267"/>
      <c r="C149" s="267"/>
      <c r="D149" s="268"/>
      <c r="E149" s="268"/>
      <c r="F149" s="268"/>
      <c r="G149" s="276"/>
      <c r="H149" s="275"/>
      <c r="I149" s="275"/>
      <c r="J149" s="275"/>
      <c r="K149" s="275"/>
      <c r="L149" s="186"/>
      <c r="M149" s="186"/>
      <c r="N149" s="186"/>
      <c r="O149" s="186"/>
    </row>
    <row r="150" spans="2:15" s="278" customFormat="1" x14ac:dyDescent="0.4">
      <c r="B150" s="267"/>
      <c r="C150" s="267"/>
      <c r="D150" s="268"/>
      <c r="E150" s="268"/>
      <c r="F150" s="268"/>
      <c r="G150" s="276"/>
      <c r="H150" s="275"/>
      <c r="I150" s="275"/>
      <c r="J150" s="275"/>
      <c r="K150" s="275"/>
      <c r="L150" s="186"/>
      <c r="M150" s="186"/>
      <c r="N150" s="186"/>
      <c r="O150" s="186"/>
    </row>
    <row r="151" spans="2:15" s="278" customFormat="1" x14ac:dyDescent="0.4">
      <c r="B151" s="267"/>
      <c r="C151" s="267"/>
      <c r="D151" s="268"/>
      <c r="E151" s="268"/>
      <c r="F151" s="268"/>
      <c r="G151" s="276"/>
      <c r="H151" s="275"/>
      <c r="I151" s="275"/>
      <c r="J151" s="275"/>
      <c r="K151" s="275"/>
      <c r="L151" s="186"/>
      <c r="M151" s="186"/>
      <c r="N151" s="186"/>
      <c r="O151" s="186"/>
    </row>
    <row r="152" spans="2:15" s="278" customFormat="1" x14ac:dyDescent="0.4">
      <c r="B152" s="267"/>
      <c r="C152" s="267"/>
      <c r="D152" s="268"/>
      <c r="E152" s="268"/>
      <c r="F152" s="268"/>
      <c r="G152" s="276"/>
      <c r="H152" s="275"/>
      <c r="I152" s="275"/>
      <c r="J152" s="275"/>
      <c r="K152" s="275"/>
      <c r="L152" s="186"/>
      <c r="M152" s="186"/>
      <c r="N152" s="186"/>
      <c r="O152" s="186"/>
    </row>
    <row r="153" spans="2:15" s="278" customFormat="1" x14ac:dyDescent="0.4">
      <c r="B153" s="267"/>
      <c r="C153" s="267"/>
      <c r="D153" s="268"/>
      <c r="E153" s="268"/>
      <c r="F153" s="268"/>
      <c r="G153" s="276"/>
      <c r="H153" s="275"/>
      <c r="I153" s="275"/>
      <c r="J153" s="275"/>
      <c r="K153" s="275"/>
      <c r="L153" s="186"/>
      <c r="M153" s="186"/>
      <c r="N153" s="186"/>
      <c r="O153" s="186"/>
    </row>
    <row r="154" spans="2:15" s="278" customFormat="1" x14ac:dyDescent="0.4">
      <c r="B154" s="267"/>
      <c r="C154" s="267"/>
      <c r="D154" s="268"/>
      <c r="E154" s="268"/>
      <c r="F154" s="268"/>
      <c r="G154" s="276"/>
      <c r="H154" s="275"/>
      <c r="I154" s="275"/>
      <c r="J154" s="275"/>
      <c r="K154" s="275"/>
      <c r="L154" s="186"/>
      <c r="M154" s="186"/>
      <c r="N154" s="186"/>
      <c r="O154" s="186"/>
    </row>
    <row r="155" spans="2:15" s="278" customFormat="1" x14ac:dyDescent="0.4">
      <c r="B155" s="273"/>
      <c r="C155" s="273"/>
      <c r="D155" s="274"/>
      <c r="E155" s="274"/>
      <c r="F155" s="274"/>
      <c r="G155" s="279"/>
      <c r="H155" s="275"/>
      <c r="I155" s="275"/>
      <c r="J155" s="275"/>
      <c r="K155" s="275"/>
      <c r="L155" s="186"/>
      <c r="M155" s="186"/>
      <c r="N155" s="186"/>
      <c r="O155" s="186"/>
    </row>
    <row r="156" spans="2:15" s="278" customFormat="1" x14ac:dyDescent="0.4">
      <c r="B156" s="273"/>
      <c r="C156" s="273"/>
      <c r="D156" s="274"/>
      <c r="E156" s="274"/>
      <c r="F156" s="274"/>
      <c r="G156" s="279"/>
      <c r="H156" s="275"/>
      <c r="I156" s="275"/>
      <c r="J156" s="275"/>
      <c r="K156" s="275"/>
      <c r="L156" s="186"/>
      <c r="M156" s="186"/>
      <c r="N156" s="186"/>
      <c r="O156" s="186"/>
    </row>
    <row r="157" spans="2:15" s="278" customFormat="1" x14ac:dyDescent="0.4">
      <c r="B157" s="273"/>
      <c r="C157" s="273"/>
      <c r="D157" s="274"/>
      <c r="E157" s="274"/>
      <c r="F157" s="274"/>
      <c r="G157" s="279"/>
      <c r="H157" s="275"/>
      <c r="I157" s="275"/>
      <c r="J157" s="275"/>
      <c r="K157" s="275"/>
      <c r="L157" s="186"/>
      <c r="M157" s="186"/>
      <c r="N157" s="186"/>
      <c r="O157" s="186"/>
    </row>
    <row r="158" spans="2:15" s="278" customFormat="1" x14ac:dyDescent="0.4">
      <c r="B158" s="273"/>
      <c r="C158" s="273"/>
      <c r="D158" s="274"/>
      <c r="E158" s="274"/>
      <c r="F158" s="274"/>
      <c r="G158" s="279"/>
      <c r="H158" s="275"/>
      <c r="I158" s="275"/>
      <c r="J158" s="275"/>
      <c r="K158" s="275"/>
      <c r="L158" s="186"/>
      <c r="M158" s="186"/>
      <c r="N158" s="186"/>
      <c r="O158" s="186"/>
    </row>
    <row r="159" spans="2:15" s="278" customFormat="1" x14ac:dyDescent="0.4">
      <c r="B159" s="273"/>
      <c r="C159" s="273"/>
      <c r="D159" s="274"/>
      <c r="E159" s="274"/>
      <c r="F159" s="274"/>
      <c r="G159" s="279"/>
      <c r="H159" s="275"/>
      <c r="I159" s="275"/>
      <c r="J159" s="275"/>
      <c r="K159" s="275"/>
      <c r="L159" s="186"/>
      <c r="M159" s="186"/>
      <c r="N159" s="186"/>
      <c r="O159" s="186"/>
    </row>
    <row r="160" spans="2:15" s="278" customFormat="1" x14ac:dyDescent="0.4">
      <c r="B160" s="273"/>
      <c r="C160" s="273"/>
      <c r="D160" s="274"/>
      <c r="E160" s="274"/>
      <c r="F160" s="274"/>
      <c r="G160" s="279"/>
      <c r="H160" s="275"/>
      <c r="I160" s="275"/>
      <c r="J160" s="275"/>
      <c r="K160" s="275"/>
      <c r="L160" s="186"/>
      <c r="M160" s="186"/>
      <c r="N160" s="186"/>
      <c r="O160" s="186"/>
    </row>
    <row r="161" spans="2:15" s="278" customFormat="1" x14ac:dyDescent="0.4">
      <c r="B161" s="273"/>
      <c r="C161" s="273"/>
      <c r="D161" s="274"/>
      <c r="E161" s="274"/>
      <c r="F161" s="274"/>
      <c r="G161" s="279"/>
      <c r="H161" s="275"/>
      <c r="I161" s="275"/>
      <c r="J161" s="275"/>
      <c r="K161" s="275"/>
      <c r="L161" s="186"/>
      <c r="M161" s="186"/>
      <c r="N161" s="186"/>
      <c r="O161" s="186"/>
    </row>
    <row r="162" spans="2:15" s="278" customFormat="1" x14ac:dyDescent="0.4">
      <c r="B162" s="273"/>
      <c r="C162" s="273"/>
      <c r="D162" s="274"/>
      <c r="E162" s="274"/>
      <c r="F162" s="274"/>
      <c r="G162" s="279"/>
      <c r="H162" s="275"/>
      <c r="I162" s="275"/>
      <c r="J162" s="275"/>
      <c r="K162" s="275"/>
      <c r="L162" s="186"/>
      <c r="M162" s="186"/>
      <c r="N162" s="186"/>
      <c r="O162" s="186"/>
    </row>
    <row r="163" spans="2:15" s="278" customFormat="1" x14ac:dyDescent="0.4">
      <c r="B163" s="273"/>
      <c r="C163" s="273"/>
      <c r="D163" s="274"/>
      <c r="E163" s="274"/>
      <c r="F163" s="274"/>
      <c r="G163" s="279"/>
      <c r="H163" s="275"/>
      <c r="I163" s="275"/>
      <c r="J163" s="275"/>
      <c r="K163" s="275"/>
      <c r="L163" s="186"/>
      <c r="M163" s="186"/>
      <c r="N163" s="186"/>
      <c r="O163" s="186"/>
    </row>
    <row r="164" spans="2:15" s="278" customFormat="1" x14ac:dyDescent="0.4">
      <c r="B164" s="273"/>
      <c r="C164" s="273"/>
      <c r="D164" s="274"/>
      <c r="E164" s="274"/>
      <c r="F164" s="274"/>
      <c r="G164" s="279"/>
      <c r="H164" s="275"/>
      <c r="I164" s="275"/>
      <c r="J164" s="275"/>
      <c r="K164" s="275"/>
      <c r="L164" s="186"/>
      <c r="M164" s="186"/>
      <c r="N164" s="186"/>
      <c r="O164" s="186"/>
    </row>
    <row r="165" spans="2:15" s="278" customFormat="1" x14ac:dyDescent="0.4">
      <c r="B165" s="273"/>
      <c r="C165" s="273"/>
      <c r="D165" s="274"/>
      <c r="E165" s="274"/>
      <c r="F165" s="274"/>
      <c r="G165" s="279"/>
      <c r="H165" s="275"/>
      <c r="I165" s="275"/>
      <c r="J165" s="275"/>
      <c r="K165" s="275"/>
      <c r="L165" s="186"/>
      <c r="M165" s="186"/>
      <c r="N165" s="186"/>
      <c r="O165" s="186"/>
    </row>
    <row r="166" spans="2:15" s="278" customFormat="1" x14ac:dyDescent="0.4">
      <c r="B166" s="273"/>
      <c r="C166" s="273"/>
      <c r="D166" s="274"/>
      <c r="E166" s="274"/>
      <c r="F166" s="274"/>
      <c r="G166" s="279"/>
      <c r="H166" s="275"/>
      <c r="I166" s="275"/>
      <c r="J166" s="275"/>
      <c r="K166" s="275"/>
      <c r="L166" s="186"/>
      <c r="M166" s="186"/>
      <c r="N166" s="186"/>
      <c r="O166" s="186"/>
    </row>
    <row r="167" spans="2:15" s="278" customFormat="1" x14ac:dyDescent="0.4">
      <c r="B167" s="273"/>
      <c r="C167" s="273"/>
      <c r="D167" s="274"/>
      <c r="E167" s="274"/>
      <c r="F167" s="274"/>
      <c r="G167" s="279"/>
      <c r="H167" s="275"/>
      <c r="I167" s="275"/>
      <c r="J167" s="275"/>
      <c r="K167" s="275"/>
      <c r="L167" s="186"/>
      <c r="M167" s="186"/>
      <c r="N167" s="186"/>
      <c r="O167" s="186"/>
    </row>
    <row r="168" spans="2:15" s="278" customFormat="1" x14ac:dyDescent="0.4">
      <c r="B168" s="273"/>
      <c r="C168" s="273"/>
      <c r="D168" s="274"/>
      <c r="E168" s="274"/>
      <c r="F168" s="274"/>
      <c r="G168" s="279"/>
      <c r="H168" s="275"/>
      <c r="I168" s="275"/>
      <c r="J168" s="275"/>
      <c r="K168" s="275"/>
      <c r="L168" s="186"/>
      <c r="M168" s="186"/>
      <c r="N168" s="186"/>
      <c r="O168" s="186"/>
    </row>
    <row r="169" spans="2:15" s="278" customFormat="1" x14ac:dyDescent="0.4">
      <c r="B169" s="273"/>
      <c r="C169" s="273"/>
      <c r="D169" s="274"/>
      <c r="E169" s="274"/>
      <c r="F169" s="274"/>
      <c r="G169" s="279"/>
      <c r="H169" s="275"/>
      <c r="I169" s="275"/>
      <c r="J169" s="275"/>
      <c r="K169" s="275"/>
      <c r="L169" s="186"/>
      <c r="M169" s="186"/>
      <c r="N169" s="186"/>
      <c r="O169" s="186"/>
    </row>
    <row r="170" spans="2:15" s="278" customFormat="1" x14ac:dyDescent="0.4">
      <c r="B170" s="273"/>
      <c r="C170" s="273"/>
      <c r="D170" s="274"/>
      <c r="E170" s="274"/>
      <c r="F170" s="274"/>
      <c r="G170" s="279"/>
      <c r="H170" s="275"/>
      <c r="I170" s="275"/>
      <c r="J170" s="275"/>
      <c r="K170" s="275"/>
      <c r="L170" s="186"/>
      <c r="M170" s="186"/>
      <c r="N170" s="186"/>
      <c r="O170" s="186"/>
    </row>
    <row r="171" spans="2:15" s="278" customFormat="1" x14ac:dyDescent="0.4">
      <c r="B171" s="273"/>
      <c r="C171" s="273"/>
      <c r="D171" s="274"/>
      <c r="E171" s="274"/>
      <c r="F171" s="274"/>
      <c r="G171" s="279"/>
      <c r="H171" s="275"/>
      <c r="I171" s="275"/>
      <c r="J171" s="275"/>
      <c r="K171" s="275"/>
      <c r="L171" s="186"/>
      <c r="M171" s="186"/>
      <c r="N171" s="186"/>
      <c r="O171" s="186"/>
    </row>
    <row r="172" spans="2:15" s="278" customFormat="1" x14ac:dyDescent="0.4">
      <c r="B172" s="273"/>
      <c r="C172" s="273"/>
      <c r="D172" s="274"/>
      <c r="E172" s="274"/>
      <c r="F172" s="274"/>
      <c r="G172" s="279"/>
      <c r="H172" s="275"/>
      <c r="I172" s="275"/>
      <c r="J172" s="275"/>
      <c r="K172" s="275"/>
      <c r="L172" s="186"/>
      <c r="M172" s="186"/>
      <c r="N172" s="186"/>
      <c r="O172" s="186"/>
    </row>
    <row r="173" spans="2:15" s="278" customFormat="1" x14ac:dyDescent="0.4">
      <c r="B173" s="273"/>
      <c r="C173" s="273"/>
      <c r="D173" s="274"/>
      <c r="E173" s="274"/>
      <c r="F173" s="274"/>
      <c r="G173" s="279"/>
      <c r="H173" s="275"/>
      <c r="I173" s="275"/>
      <c r="J173" s="275"/>
      <c r="K173" s="275"/>
      <c r="L173" s="186"/>
      <c r="M173" s="186"/>
      <c r="N173" s="186"/>
      <c r="O173" s="186"/>
    </row>
    <row r="174" spans="2:15" s="278" customFormat="1" x14ac:dyDescent="0.4">
      <c r="B174" s="273"/>
      <c r="C174" s="273"/>
      <c r="D174" s="274"/>
      <c r="E174" s="274"/>
      <c r="F174" s="274"/>
      <c r="G174" s="279"/>
      <c r="H174" s="275"/>
      <c r="I174" s="275"/>
      <c r="J174" s="275"/>
      <c r="K174" s="275"/>
      <c r="L174" s="186"/>
      <c r="M174" s="186"/>
      <c r="N174" s="186"/>
      <c r="O174" s="186"/>
    </row>
    <row r="175" spans="2:15" s="278" customFormat="1" x14ac:dyDescent="0.4">
      <c r="B175" s="273"/>
      <c r="C175" s="273"/>
      <c r="D175" s="274"/>
      <c r="E175" s="274"/>
      <c r="F175" s="274"/>
      <c r="G175" s="279"/>
      <c r="H175" s="275"/>
      <c r="I175" s="275"/>
      <c r="J175" s="275"/>
      <c r="K175" s="275"/>
      <c r="L175" s="186"/>
      <c r="M175" s="186"/>
      <c r="N175" s="186"/>
      <c r="O175" s="186"/>
    </row>
    <row r="176" spans="2:15" s="278" customFormat="1" x14ac:dyDescent="0.4">
      <c r="B176" s="273"/>
      <c r="C176" s="273"/>
      <c r="D176" s="274"/>
      <c r="E176" s="274"/>
      <c r="F176" s="274"/>
      <c r="G176" s="279"/>
      <c r="H176" s="275"/>
      <c r="I176" s="275"/>
      <c r="J176" s="275"/>
      <c r="K176" s="275"/>
      <c r="L176" s="186"/>
      <c r="M176" s="186"/>
      <c r="N176" s="186"/>
      <c r="O176" s="186"/>
    </row>
    <row r="177" spans="2:15" s="278" customFormat="1" x14ac:dyDescent="0.4">
      <c r="B177" s="273"/>
      <c r="C177" s="273"/>
      <c r="D177" s="274"/>
      <c r="E177" s="274"/>
      <c r="F177" s="274"/>
      <c r="G177" s="279"/>
      <c r="H177" s="275"/>
      <c r="I177" s="275"/>
      <c r="J177" s="275"/>
      <c r="K177" s="275"/>
      <c r="L177" s="186"/>
      <c r="M177" s="186"/>
      <c r="N177" s="186"/>
      <c r="O177" s="186"/>
    </row>
    <row r="178" spans="2:15" s="278" customFormat="1" x14ac:dyDescent="0.4">
      <c r="B178" s="273"/>
      <c r="C178" s="273"/>
      <c r="D178" s="274"/>
      <c r="E178" s="274"/>
      <c r="F178" s="274"/>
      <c r="G178" s="279"/>
      <c r="H178" s="275"/>
      <c r="I178" s="275"/>
      <c r="J178" s="275"/>
      <c r="K178" s="275"/>
      <c r="L178" s="186"/>
      <c r="M178" s="186"/>
      <c r="N178" s="186"/>
      <c r="O178" s="186"/>
    </row>
    <row r="179" spans="2:15" s="278" customFormat="1" x14ac:dyDescent="0.4">
      <c r="B179" s="273"/>
      <c r="C179" s="273"/>
      <c r="D179" s="274"/>
      <c r="E179" s="274"/>
      <c r="F179" s="274"/>
      <c r="G179" s="279"/>
      <c r="H179" s="275"/>
      <c r="I179" s="275"/>
      <c r="J179" s="275"/>
      <c r="K179" s="275"/>
      <c r="L179" s="186"/>
      <c r="M179" s="186"/>
      <c r="N179" s="186"/>
      <c r="O179" s="186"/>
    </row>
    <row r="180" spans="2:15" s="278" customFormat="1" x14ac:dyDescent="0.4">
      <c r="B180" s="273"/>
      <c r="C180" s="273"/>
      <c r="D180" s="274"/>
      <c r="E180" s="274"/>
      <c r="F180" s="274"/>
      <c r="G180" s="279"/>
      <c r="H180" s="275"/>
      <c r="I180" s="275"/>
      <c r="J180" s="275"/>
      <c r="K180" s="275"/>
      <c r="L180" s="186"/>
      <c r="M180" s="186"/>
      <c r="N180" s="186"/>
      <c r="O180" s="186"/>
    </row>
    <row r="181" spans="2:15" s="278" customFormat="1" x14ac:dyDescent="0.4">
      <c r="B181" s="273"/>
      <c r="C181" s="273"/>
      <c r="D181" s="274"/>
      <c r="E181" s="274"/>
      <c r="F181" s="274"/>
      <c r="G181" s="279"/>
      <c r="H181" s="275"/>
      <c r="I181" s="275"/>
      <c r="J181" s="275"/>
      <c r="K181" s="275"/>
      <c r="L181" s="186"/>
      <c r="M181" s="186"/>
      <c r="N181" s="186"/>
      <c r="O181" s="186"/>
    </row>
    <row r="182" spans="2:15" s="278" customFormat="1" x14ac:dyDescent="0.4">
      <c r="B182" s="273"/>
      <c r="C182" s="273"/>
      <c r="D182" s="274"/>
      <c r="E182" s="274"/>
      <c r="F182" s="274"/>
      <c r="G182" s="279"/>
      <c r="H182" s="275"/>
      <c r="I182" s="275"/>
      <c r="J182" s="275"/>
      <c r="K182" s="275"/>
      <c r="L182" s="186"/>
      <c r="M182" s="186"/>
      <c r="N182" s="186"/>
      <c r="O182" s="186"/>
    </row>
    <row r="183" spans="2:15" s="278" customFormat="1" x14ac:dyDescent="0.4">
      <c r="B183" s="273"/>
      <c r="C183" s="273"/>
      <c r="D183" s="274"/>
      <c r="E183" s="274"/>
      <c r="F183" s="274"/>
      <c r="G183" s="279"/>
      <c r="H183" s="275"/>
      <c r="I183" s="275"/>
      <c r="J183" s="275"/>
      <c r="K183" s="275"/>
      <c r="L183" s="186"/>
      <c r="M183" s="186"/>
      <c r="N183" s="186"/>
      <c r="O183" s="186"/>
    </row>
    <row r="184" spans="2:15" s="278" customFormat="1" x14ac:dyDescent="0.4">
      <c r="B184" s="273"/>
      <c r="C184" s="274"/>
      <c r="D184" s="274"/>
      <c r="E184" s="274"/>
      <c r="F184" s="274"/>
      <c r="G184" s="279"/>
      <c r="H184" s="275"/>
      <c r="I184" s="275"/>
      <c r="J184" s="275"/>
      <c r="K184" s="275"/>
      <c r="L184" s="186"/>
      <c r="M184" s="186"/>
      <c r="N184" s="186"/>
      <c r="O184" s="186"/>
    </row>
    <row r="185" spans="2:15" s="278" customFormat="1" x14ac:dyDescent="0.4">
      <c r="B185" s="273"/>
      <c r="C185" s="274"/>
      <c r="D185" s="274"/>
      <c r="E185" s="274"/>
      <c r="F185" s="274"/>
      <c r="G185" s="279"/>
      <c r="H185" s="275"/>
      <c r="I185" s="275"/>
      <c r="J185" s="275"/>
      <c r="K185" s="275"/>
      <c r="L185" s="186"/>
      <c r="M185" s="186"/>
      <c r="N185" s="186"/>
      <c r="O185" s="186"/>
    </row>
    <row r="186" spans="2:15" s="278" customFormat="1" x14ac:dyDescent="0.4">
      <c r="B186" s="273"/>
      <c r="C186" s="274"/>
      <c r="D186" s="274"/>
      <c r="E186" s="274"/>
      <c r="F186" s="274"/>
      <c r="G186" s="279"/>
      <c r="H186" s="275"/>
      <c r="I186" s="275"/>
      <c r="J186" s="275"/>
      <c r="K186" s="275"/>
      <c r="L186" s="186"/>
      <c r="M186" s="186"/>
      <c r="N186" s="186"/>
      <c r="O186" s="186"/>
    </row>
    <row r="187" spans="2:15" s="278" customFormat="1" x14ac:dyDescent="0.4">
      <c r="B187" s="273"/>
      <c r="C187" s="274"/>
      <c r="D187" s="274"/>
      <c r="E187" s="274"/>
      <c r="F187" s="274"/>
      <c r="G187" s="279"/>
      <c r="H187" s="275"/>
      <c r="I187" s="275"/>
      <c r="J187" s="275"/>
      <c r="K187" s="275"/>
      <c r="L187" s="186"/>
      <c r="M187" s="186"/>
      <c r="N187" s="186"/>
      <c r="O187" s="186"/>
    </row>
    <row r="188" spans="2:15" s="278" customFormat="1" x14ac:dyDescent="0.4">
      <c r="B188" s="273"/>
      <c r="C188" s="274"/>
      <c r="D188" s="274"/>
      <c r="E188" s="274"/>
      <c r="F188" s="274"/>
      <c r="G188" s="279"/>
      <c r="H188" s="275"/>
      <c r="I188" s="275"/>
      <c r="J188" s="275"/>
      <c r="K188" s="275"/>
      <c r="L188" s="186"/>
      <c r="M188" s="186"/>
      <c r="N188" s="186"/>
      <c r="O188" s="186"/>
    </row>
    <row r="189" spans="2:15" s="278" customFormat="1" x14ac:dyDescent="0.4">
      <c r="B189" s="273"/>
      <c r="C189" s="274"/>
      <c r="D189" s="274"/>
      <c r="E189" s="274"/>
      <c r="F189" s="274"/>
      <c r="G189" s="279"/>
      <c r="H189" s="275"/>
      <c r="I189" s="275"/>
      <c r="J189" s="275"/>
      <c r="K189" s="275"/>
      <c r="L189" s="186"/>
      <c r="M189" s="186"/>
      <c r="N189" s="186"/>
      <c r="O189" s="186"/>
    </row>
    <row r="190" spans="2:15" s="278" customFormat="1" x14ac:dyDescent="0.4">
      <c r="B190" s="273"/>
      <c r="C190" s="274"/>
      <c r="D190" s="274"/>
      <c r="E190" s="274"/>
      <c r="F190" s="274"/>
      <c r="G190" s="279"/>
      <c r="H190" s="275"/>
      <c r="I190" s="275"/>
      <c r="J190" s="275"/>
      <c r="K190" s="275"/>
      <c r="L190" s="186"/>
      <c r="M190" s="186"/>
      <c r="N190" s="186"/>
      <c r="O190" s="186"/>
    </row>
    <row r="191" spans="2:15" s="278" customFormat="1" x14ac:dyDescent="0.4">
      <c r="B191" s="273"/>
      <c r="C191" s="274"/>
      <c r="D191" s="274"/>
      <c r="E191" s="274"/>
      <c r="F191" s="274"/>
      <c r="G191" s="279"/>
      <c r="H191" s="275"/>
      <c r="I191" s="275"/>
      <c r="J191" s="275"/>
      <c r="K191" s="275"/>
      <c r="L191" s="186"/>
      <c r="M191" s="186"/>
      <c r="N191" s="186"/>
      <c r="O191" s="186"/>
    </row>
    <row r="192" spans="2:15" s="278" customFormat="1" x14ac:dyDescent="0.4">
      <c r="B192" s="273"/>
      <c r="C192" s="274"/>
      <c r="D192" s="274"/>
      <c r="E192" s="274"/>
      <c r="F192" s="274"/>
      <c r="G192" s="279"/>
      <c r="H192" s="275"/>
      <c r="I192" s="275"/>
      <c r="J192" s="275"/>
      <c r="K192" s="275"/>
      <c r="L192" s="186"/>
      <c r="M192" s="186"/>
      <c r="N192" s="186"/>
      <c r="O192" s="186"/>
    </row>
    <row r="193" spans="2:15" s="278" customFormat="1" x14ac:dyDescent="0.4">
      <c r="B193" s="273"/>
      <c r="C193" s="274"/>
      <c r="D193" s="274"/>
      <c r="E193" s="274"/>
      <c r="F193" s="274"/>
      <c r="G193" s="279"/>
      <c r="H193" s="275"/>
      <c r="I193" s="275"/>
      <c r="J193" s="275"/>
      <c r="K193" s="275"/>
      <c r="L193" s="186"/>
      <c r="M193" s="186"/>
      <c r="N193" s="186"/>
      <c r="O193" s="186"/>
    </row>
    <row r="194" spans="2:15" s="278" customFormat="1" x14ac:dyDescent="0.4">
      <c r="B194" s="273"/>
      <c r="C194" s="274"/>
      <c r="D194" s="274"/>
      <c r="E194" s="274"/>
      <c r="F194" s="274"/>
      <c r="G194" s="279"/>
      <c r="H194" s="275"/>
      <c r="I194" s="275"/>
      <c r="J194" s="275"/>
      <c r="K194" s="275"/>
      <c r="L194" s="186"/>
      <c r="M194" s="186"/>
      <c r="N194" s="186"/>
      <c r="O194" s="186"/>
    </row>
    <row r="195" spans="2:15" s="278" customFormat="1" x14ac:dyDescent="0.4">
      <c r="B195" s="273"/>
      <c r="C195" s="274"/>
      <c r="D195" s="274"/>
      <c r="E195" s="274"/>
      <c r="F195" s="274"/>
      <c r="G195" s="279"/>
      <c r="H195" s="275"/>
      <c r="I195" s="275"/>
      <c r="J195" s="275"/>
      <c r="K195" s="275"/>
      <c r="L195" s="186"/>
      <c r="M195" s="186"/>
      <c r="N195" s="186"/>
      <c r="O195" s="186"/>
    </row>
    <row r="196" spans="2:15" s="278" customFormat="1" x14ac:dyDescent="0.4">
      <c r="B196" s="273"/>
      <c r="C196" s="274"/>
      <c r="D196" s="274"/>
      <c r="E196" s="274"/>
      <c r="F196" s="274"/>
      <c r="G196" s="279"/>
      <c r="H196" s="275"/>
      <c r="I196" s="275"/>
      <c r="J196" s="275"/>
      <c r="K196" s="275"/>
      <c r="L196" s="186"/>
      <c r="M196" s="186"/>
      <c r="N196" s="186"/>
      <c r="O196" s="186"/>
    </row>
    <row r="197" spans="2:15" s="278" customFormat="1" x14ac:dyDescent="0.4">
      <c r="B197" s="273"/>
      <c r="C197" s="274"/>
      <c r="D197" s="274"/>
      <c r="E197" s="274"/>
      <c r="F197" s="274"/>
      <c r="G197" s="279"/>
      <c r="H197" s="275"/>
      <c r="I197" s="275"/>
      <c r="J197" s="275"/>
      <c r="K197" s="275"/>
      <c r="L197" s="186"/>
      <c r="M197" s="186"/>
      <c r="N197" s="186"/>
      <c r="O197" s="186"/>
    </row>
    <row r="198" spans="2:15" s="278" customFormat="1" x14ac:dyDescent="0.4">
      <c r="B198" s="273"/>
      <c r="C198" s="274"/>
      <c r="D198" s="274"/>
      <c r="E198" s="274"/>
      <c r="F198" s="274"/>
      <c r="G198" s="279"/>
      <c r="H198" s="275"/>
      <c r="I198" s="275"/>
      <c r="J198" s="275"/>
      <c r="K198" s="275"/>
      <c r="L198" s="186"/>
      <c r="M198" s="186"/>
      <c r="N198" s="186"/>
      <c r="O198" s="186"/>
    </row>
    <row r="199" spans="2:15" s="278" customFormat="1" x14ac:dyDescent="0.4">
      <c r="B199" s="273"/>
      <c r="C199" s="274"/>
      <c r="D199" s="274"/>
      <c r="E199" s="274"/>
      <c r="F199" s="274"/>
      <c r="G199" s="279"/>
      <c r="H199" s="275"/>
      <c r="I199" s="275"/>
      <c r="J199" s="275"/>
      <c r="K199" s="275"/>
      <c r="L199" s="186"/>
      <c r="M199" s="186"/>
      <c r="N199" s="186"/>
      <c r="O199" s="186"/>
    </row>
    <row r="200" spans="2:15" s="278" customFormat="1" x14ac:dyDescent="0.4">
      <c r="B200" s="273"/>
      <c r="C200" s="274"/>
      <c r="D200" s="274"/>
      <c r="E200" s="274"/>
      <c r="F200" s="274"/>
      <c r="G200" s="279"/>
      <c r="H200" s="275"/>
      <c r="I200" s="275"/>
      <c r="J200" s="275"/>
      <c r="K200" s="275"/>
      <c r="L200" s="186"/>
      <c r="M200" s="186"/>
      <c r="N200" s="186"/>
      <c r="O200" s="186"/>
    </row>
    <row r="201" spans="2:15" s="278" customFormat="1" x14ac:dyDescent="0.4">
      <c r="B201" s="273"/>
      <c r="C201" s="274"/>
      <c r="D201" s="274"/>
      <c r="E201" s="274"/>
      <c r="F201" s="274"/>
      <c r="G201" s="279"/>
      <c r="H201" s="275"/>
      <c r="I201" s="275"/>
      <c r="J201" s="275"/>
      <c r="K201" s="275"/>
      <c r="L201" s="186"/>
      <c r="M201" s="186"/>
      <c r="N201" s="186"/>
      <c r="O201" s="186"/>
    </row>
    <row r="202" spans="2:15" s="278" customFormat="1" x14ac:dyDescent="0.4">
      <c r="B202" s="273"/>
      <c r="C202" s="274"/>
      <c r="D202" s="274"/>
      <c r="E202" s="274"/>
      <c r="F202" s="274"/>
      <c r="G202" s="279"/>
      <c r="H202" s="275"/>
      <c r="I202" s="275"/>
      <c r="J202" s="275"/>
      <c r="K202" s="275"/>
      <c r="L202" s="186"/>
      <c r="M202" s="186"/>
      <c r="N202" s="186"/>
      <c r="O202" s="186"/>
    </row>
    <row r="203" spans="2:15" s="278" customFormat="1" x14ac:dyDescent="0.4">
      <c r="B203" s="273"/>
      <c r="C203" s="274"/>
      <c r="D203" s="274"/>
      <c r="E203" s="274"/>
      <c r="F203" s="274"/>
      <c r="G203" s="279"/>
      <c r="H203" s="275"/>
      <c r="I203" s="275"/>
      <c r="J203" s="275"/>
      <c r="K203" s="275"/>
      <c r="L203" s="186"/>
      <c r="M203" s="186"/>
      <c r="N203" s="186"/>
      <c r="O203" s="186"/>
    </row>
    <row r="204" spans="2:15" s="278" customFormat="1" x14ac:dyDescent="0.4">
      <c r="B204" s="273"/>
      <c r="C204" s="274"/>
      <c r="D204" s="274"/>
      <c r="E204" s="274"/>
      <c r="F204" s="274"/>
      <c r="G204" s="279"/>
      <c r="H204" s="275"/>
      <c r="I204" s="275"/>
      <c r="J204" s="275"/>
      <c r="K204" s="275"/>
      <c r="L204" s="186"/>
      <c r="M204" s="186"/>
      <c r="N204" s="186"/>
      <c r="O204" s="186"/>
    </row>
    <row r="205" spans="2:15" s="278" customFormat="1" x14ac:dyDescent="0.4">
      <c r="B205" s="273"/>
      <c r="C205" s="274"/>
      <c r="D205" s="274"/>
      <c r="E205" s="274"/>
      <c r="F205" s="274"/>
      <c r="G205" s="279"/>
      <c r="H205" s="275"/>
      <c r="I205" s="275"/>
      <c r="J205" s="275"/>
      <c r="K205" s="275"/>
      <c r="L205" s="186"/>
      <c r="M205" s="186"/>
      <c r="N205" s="186"/>
      <c r="O205" s="186"/>
    </row>
    <row r="206" spans="2:15" s="278" customFormat="1" x14ac:dyDescent="0.4">
      <c r="B206" s="273"/>
      <c r="C206" s="274"/>
      <c r="D206" s="274"/>
      <c r="E206" s="274"/>
      <c r="F206" s="274"/>
      <c r="G206" s="279"/>
      <c r="H206" s="275"/>
      <c r="I206" s="275"/>
      <c r="J206" s="275"/>
      <c r="K206" s="275"/>
      <c r="L206" s="186"/>
      <c r="M206" s="186"/>
      <c r="N206" s="186"/>
      <c r="O206" s="186"/>
    </row>
    <row r="207" spans="2:15" s="278" customFormat="1" x14ac:dyDescent="0.4">
      <c r="B207" s="273"/>
      <c r="C207" s="274"/>
      <c r="D207" s="274"/>
      <c r="E207" s="274"/>
      <c r="F207" s="274"/>
      <c r="G207" s="279"/>
      <c r="H207" s="275"/>
      <c r="I207" s="275"/>
      <c r="J207" s="275"/>
      <c r="K207" s="275"/>
      <c r="L207" s="186"/>
      <c r="M207" s="186"/>
      <c r="N207" s="186"/>
      <c r="O207" s="186"/>
    </row>
    <row r="208" spans="2:15" s="278" customFormat="1" x14ac:dyDescent="0.4">
      <c r="B208" s="273"/>
      <c r="C208" s="274"/>
      <c r="D208" s="274"/>
      <c r="E208" s="274"/>
      <c r="F208" s="274"/>
      <c r="G208" s="279"/>
      <c r="H208" s="275"/>
      <c r="I208" s="275"/>
      <c r="J208" s="275"/>
      <c r="K208" s="275"/>
      <c r="L208" s="186"/>
      <c r="M208" s="186"/>
      <c r="N208" s="186"/>
      <c r="O208" s="186"/>
    </row>
    <row r="209" spans="2:15" s="278" customFormat="1" x14ac:dyDescent="0.4">
      <c r="B209" s="273"/>
      <c r="C209" s="274"/>
      <c r="D209" s="274"/>
      <c r="E209" s="274"/>
      <c r="F209" s="274"/>
      <c r="G209" s="279"/>
      <c r="H209" s="275"/>
      <c r="I209" s="275"/>
      <c r="J209" s="275"/>
      <c r="K209" s="275"/>
      <c r="L209" s="186"/>
      <c r="M209" s="186"/>
      <c r="N209" s="186"/>
      <c r="O209" s="186"/>
    </row>
    <row r="210" spans="2:15" s="278" customFormat="1" x14ac:dyDescent="0.4">
      <c r="B210" s="273"/>
      <c r="C210" s="274"/>
      <c r="D210" s="274"/>
      <c r="E210" s="274"/>
      <c r="F210" s="274"/>
      <c r="G210" s="279"/>
      <c r="H210" s="275"/>
      <c r="I210" s="275"/>
      <c r="J210" s="275"/>
      <c r="K210" s="275"/>
      <c r="L210" s="186"/>
      <c r="M210" s="186"/>
      <c r="N210" s="186"/>
      <c r="O210" s="186"/>
    </row>
    <row r="211" spans="2:15" s="278" customFormat="1" x14ac:dyDescent="0.4">
      <c r="B211" s="273"/>
      <c r="C211" s="274"/>
      <c r="D211" s="274"/>
      <c r="E211" s="274"/>
      <c r="F211" s="274"/>
      <c r="G211" s="279"/>
      <c r="H211" s="275"/>
      <c r="I211" s="275"/>
      <c r="J211" s="275"/>
      <c r="K211" s="275"/>
      <c r="L211" s="186"/>
      <c r="M211" s="186"/>
      <c r="N211" s="186"/>
      <c r="O211" s="186"/>
    </row>
    <row r="212" spans="2:15" s="278" customFormat="1" x14ac:dyDescent="0.4">
      <c r="B212" s="273"/>
      <c r="C212" s="274"/>
      <c r="D212" s="274"/>
      <c r="E212" s="274"/>
      <c r="F212" s="274"/>
      <c r="G212" s="279"/>
      <c r="H212" s="275"/>
      <c r="I212" s="275"/>
      <c r="J212" s="275"/>
      <c r="K212" s="275"/>
      <c r="L212" s="186"/>
      <c r="M212" s="186"/>
      <c r="N212" s="186"/>
      <c r="O212" s="186"/>
    </row>
    <row r="213" spans="2:15" s="278" customFormat="1" x14ac:dyDescent="0.4">
      <c r="B213" s="273"/>
      <c r="C213" s="274"/>
      <c r="D213" s="274"/>
      <c r="E213" s="274"/>
      <c r="F213" s="274"/>
      <c r="G213" s="279"/>
      <c r="H213" s="275"/>
      <c r="I213" s="275"/>
      <c r="J213" s="275"/>
      <c r="K213" s="275"/>
      <c r="L213" s="186"/>
      <c r="M213" s="186"/>
      <c r="N213" s="186"/>
      <c r="O213" s="186"/>
    </row>
    <row r="214" spans="2:15" s="278" customFormat="1" x14ac:dyDescent="0.4">
      <c r="B214" s="273"/>
      <c r="C214" s="274"/>
      <c r="D214" s="274"/>
      <c r="E214" s="274"/>
      <c r="F214" s="274"/>
      <c r="G214" s="279"/>
      <c r="H214" s="275"/>
      <c r="I214" s="275"/>
      <c r="J214" s="275"/>
      <c r="K214" s="275"/>
      <c r="L214" s="186"/>
      <c r="M214" s="186"/>
      <c r="N214" s="186"/>
      <c r="O214" s="186"/>
    </row>
    <row r="215" spans="2:15" s="278" customFormat="1" x14ac:dyDescent="0.4">
      <c r="B215" s="273"/>
      <c r="C215" s="274"/>
      <c r="D215" s="274"/>
      <c r="E215" s="274"/>
      <c r="F215" s="274"/>
      <c r="G215" s="279"/>
      <c r="H215" s="275"/>
      <c r="I215" s="275"/>
      <c r="J215" s="275"/>
      <c r="K215" s="275"/>
      <c r="L215" s="186"/>
      <c r="M215" s="186"/>
      <c r="N215" s="186"/>
      <c r="O215" s="186"/>
    </row>
    <row r="216" spans="2:15" s="278" customFormat="1" x14ac:dyDescent="0.4">
      <c r="B216" s="273"/>
      <c r="C216" s="274"/>
      <c r="D216" s="274"/>
      <c r="E216" s="274"/>
      <c r="F216" s="274"/>
      <c r="G216" s="279"/>
      <c r="H216" s="275"/>
      <c r="I216" s="275"/>
      <c r="J216" s="275"/>
      <c r="K216" s="275"/>
      <c r="L216" s="186"/>
      <c r="M216" s="186"/>
      <c r="N216" s="186"/>
      <c r="O216" s="186"/>
    </row>
    <row r="217" spans="2:15" s="278" customFormat="1" x14ac:dyDescent="0.4">
      <c r="B217" s="273"/>
      <c r="C217" s="274"/>
      <c r="D217" s="274"/>
      <c r="E217" s="274"/>
      <c r="F217" s="274"/>
      <c r="G217" s="279"/>
      <c r="H217" s="275"/>
      <c r="I217" s="275"/>
      <c r="J217" s="275"/>
      <c r="K217" s="275"/>
      <c r="L217" s="186"/>
      <c r="M217" s="186"/>
      <c r="N217" s="186"/>
      <c r="O217" s="186"/>
    </row>
    <row r="218" spans="2:15" s="278" customFormat="1" x14ac:dyDescent="0.4">
      <c r="B218" s="273"/>
      <c r="C218" s="274"/>
      <c r="D218" s="274"/>
      <c r="E218" s="274"/>
      <c r="F218" s="274"/>
      <c r="G218" s="279"/>
      <c r="H218" s="275"/>
      <c r="I218" s="275"/>
      <c r="J218" s="275"/>
      <c r="K218" s="275"/>
      <c r="L218" s="186"/>
      <c r="M218" s="186"/>
      <c r="N218" s="186"/>
      <c r="O218" s="186"/>
    </row>
    <row r="219" spans="2:15" s="278" customFormat="1" x14ac:dyDescent="0.4">
      <c r="B219" s="273"/>
      <c r="C219" s="274"/>
      <c r="D219" s="274"/>
      <c r="E219" s="274"/>
      <c r="F219" s="274"/>
      <c r="G219" s="279"/>
      <c r="H219" s="275"/>
      <c r="I219" s="275"/>
      <c r="J219" s="275"/>
      <c r="K219" s="275"/>
      <c r="L219" s="186"/>
      <c r="M219" s="186"/>
      <c r="N219" s="186"/>
      <c r="O219" s="186"/>
    </row>
    <row r="220" spans="2:15" s="278" customFormat="1" x14ac:dyDescent="0.4">
      <c r="B220" s="273"/>
      <c r="C220" s="274"/>
      <c r="D220" s="274"/>
      <c r="E220" s="274"/>
      <c r="F220" s="274"/>
      <c r="G220" s="279"/>
      <c r="H220" s="275"/>
      <c r="I220" s="275"/>
      <c r="J220" s="275"/>
      <c r="K220" s="275"/>
      <c r="L220" s="186"/>
      <c r="M220" s="186"/>
      <c r="N220" s="186"/>
      <c r="O220" s="186"/>
    </row>
    <row r="221" spans="2:15" s="278" customFormat="1" x14ac:dyDescent="0.4">
      <c r="B221" s="273"/>
      <c r="C221" s="274"/>
      <c r="D221" s="274"/>
      <c r="E221" s="274"/>
      <c r="F221" s="274"/>
      <c r="G221" s="279"/>
      <c r="H221" s="275"/>
      <c r="I221" s="275"/>
      <c r="J221" s="275"/>
      <c r="K221" s="275"/>
      <c r="L221" s="186"/>
      <c r="M221" s="186"/>
      <c r="N221" s="186"/>
      <c r="O221" s="186"/>
    </row>
    <row r="222" spans="2:15" s="278" customFormat="1" x14ac:dyDescent="0.4">
      <c r="B222" s="273"/>
      <c r="C222" s="274"/>
      <c r="D222" s="274"/>
      <c r="E222" s="274"/>
      <c r="F222" s="274"/>
      <c r="G222" s="279"/>
      <c r="H222" s="275"/>
      <c r="I222" s="275"/>
      <c r="J222" s="275"/>
      <c r="K222" s="275"/>
      <c r="L222" s="186"/>
      <c r="M222" s="186"/>
      <c r="N222" s="186"/>
      <c r="O222" s="186"/>
    </row>
    <row r="223" spans="2:15" s="278" customFormat="1" x14ac:dyDescent="0.4">
      <c r="B223" s="273"/>
      <c r="C223" s="274"/>
      <c r="D223" s="274"/>
      <c r="E223" s="274"/>
      <c r="F223" s="274"/>
      <c r="G223" s="279"/>
      <c r="H223" s="275"/>
      <c r="I223" s="275"/>
      <c r="J223" s="275"/>
      <c r="K223" s="275"/>
      <c r="L223" s="186"/>
      <c r="M223" s="186"/>
      <c r="N223" s="186"/>
      <c r="O223" s="186"/>
    </row>
    <row r="224" spans="2:15" s="278" customFormat="1" x14ac:dyDescent="0.4">
      <c r="B224" s="273"/>
      <c r="C224" s="274"/>
      <c r="D224" s="274"/>
      <c r="E224" s="274"/>
      <c r="F224" s="274"/>
      <c r="G224" s="279"/>
      <c r="H224" s="275"/>
      <c r="I224" s="275"/>
      <c r="J224" s="275"/>
      <c r="K224" s="275"/>
      <c r="L224" s="186"/>
      <c r="M224" s="186"/>
      <c r="N224" s="186"/>
      <c r="O224" s="186"/>
    </row>
    <row r="225" spans="2:15" s="278" customFormat="1" x14ac:dyDescent="0.4">
      <c r="B225" s="273"/>
      <c r="C225" s="274"/>
      <c r="D225" s="274"/>
      <c r="E225" s="274"/>
      <c r="F225" s="274"/>
      <c r="G225" s="279"/>
      <c r="H225" s="275"/>
      <c r="I225" s="275"/>
      <c r="J225" s="275"/>
      <c r="K225" s="275"/>
      <c r="L225" s="186"/>
      <c r="M225" s="186"/>
      <c r="N225" s="186"/>
      <c r="O225" s="186"/>
    </row>
    <row r="226" spans="2:15" s="278" customFormat="1" x14ac:dyDescent="0.4">
      <c r="B226" s="273"/>
      <c r="C226" s="274"/>
      <c r="D226" s="274"/>
      <c r="E226" s="274"/>
      <c r="F226" s="274"/>
      <c r="G226" s="279"/>
      <c r="H226" s="275"/>
      <c r="I226" s="275"/>
      <c r="J226" s="275"/>
      <c r="K226" s="275"/>
      <c r="L226" s="186"/>
      <c r="M226" s="186"/>
      <c r="N226" s="186"/>
      <c r="O226" s="186"/>
    </row>
    <row r="227" spans="2:15" s="278" customFormat="1" x14ac:dyDescent="0.4">
      <c r="B227" s="273"/>
      <c r="C227" s="274"/>
      <c r="D227" s="274"/>
      <c r="E227" s="274"/>
      <c r="F227" s="274"/>
      <c r="G227" s="279"/>
      <c r="H227" s="275"/>
      <c r="I227" s="275"/>
      <c r="J227" s="275"/>
      <c r="K227" s="275"/>
      <c r="L227" s="186"/>
      <c r="M227" s="186"/>
      <c r="N227" s="186"/>
      <c r="O227" s="186"/>
    </row>
    <row r="228" spans="2:15" s="278" customFormat="1" x14ac:dyDescent="0.4">
      <c r="B228" s="273"/>
      <c r="C228" s="274"/>
      <c r="D228" s="274"/>
      <c r="E228" s="274"/>
      <c r="F228" s="274"/>
      <c r="G228" s="279"/>
      <c r="H228" s="275"/>
      <c r="I228" s="275"/>
      <c r="J228" s="275"/>
      <c r="K228" s="275"/>
      <c r="L228" s="186"/>
      <c r="M228" s="186"/>
      <c r="N228" s="186"/>
      <c r="O228" s="186"/>
    </row>
    <row r="229" spans="2:15" s="278" customFormat="1" x14ac:dyDescent="0.4">
      <c r="B229" s="273"/>
      <c r="C229" s="274"/>
      <c r="D229" s="274"/>
      <c r="E229" s="274"/>
      <c r="F229" s="274"/>
      <c r="G229" s="279"/>
      <c r="H229" s="275"/>
      <c r="I229" s="275"/>
      <c r="J229" s="275"/>
      <c r="K229" s="275"/>
      <c r="L229" s="186"/>
      <c r="M229" s="186"/>
      <c r="N229" s="186"/>
      <c r="O229" s="186"/>
    </row>
    <row r="230" spans="2:15" s="278" customFormat="1" x14ac:dyDescent="0.4">
      <c r="B230" s="273"/>
      <c r="C230" s="274"/>
      <c r="D230" s="274"/>
      <c r="E230" s="274"/>
      <c r="F230" s="274"/>
      <c r="G230" s="279"/>
      <c r="H230" s="275"/>
      <c r="I230" s="275"/>
      <c r="J230" s="275"/>
      <c r="K230" s="275"/>
      <c r="L230" s="186"/>
      <c r="M230" s="186"/>
      <c r="N230" s="186"/>
      <c r="O230" s="186"/>
    </row>
    <row r="231" spans="2:15" s="278" customFormat="1" x14ac:dyDescent="0.4">
      <c r="B231" s="273"/>
      <c r="C231" s="274"/>
      <c r="D231" s="274"/>
      <c r="E231" s="274"/>
      <c r="F231" s="274"/>
      <c r="G231" s="279"/>
      <c r="H231" s="275"/>
      <c r="I231" s="275"/>
      <c r="J231" s="275"/>
      <c r="K231" s="275"/>
      <c r="L231" s="186"/>
      <c r="M231" s="186"/>
      <c r="N231" s="186"/>
      <c r="O231" s="186"/>
    </row>
    <row r="232" spans="2:15" s="278" customFormat="1" x14ac:dyDescent="0.4">
      <c r="B232" s="273"/>
      <c r="C232" s="274"/>
      <c r="D232" s="274"/>
      <c r="E232" s="274"/>
      <c r="F232" s="274"/>
      <c r="G232" s="279"/>
      <c r="H232" s="275"/>
      <c r="I232" s="275"/>
      <c r="J232" s="275"/>
      <c r="K232" s="275"/>
      <c r="L232" s="186"/>
      <c r="M232" s="186"/>
      <c r="N232" s="186"/>
      <c r="O232" s="186"/>
    </row>
    <row r="233" spans="2:15" s="278" customFormat="1" x14ac:dyDescent="0.4">
      <c r="B233" s="273"/>
      <c r="C233" s="274"/>
      <c r="D233" s="274"/>
      <c r="E233" s="274"/>
      <c r="F233" s="274"/>
      <c r="G233" s="279"/>
      <c r="H233" s="275"/>
      <c r="I233" s="275"/>
      <c r="J233" s="275"/>
      <c r="K233" s="275"/>
      <c r="L233" s="186"/>
      <c r="M233" s="186"/>
      <c r="N233" s="186"/>
      <c r="O233" s="186"/>
    </row>
    <row r="234" spans="2:15" s="278" customFormat="1" x14ac:dyDescent="0.4">
      <c r="B234" s="273"/>
      <c r="C234" s="274"/>
      <c r="D234" s="274"/>
      <c r="E234" s="274"/>
      <c r="F234" s="274"/>
      <c r="G234" s="279"/>
      <c r="H234" s="275"/>
      <c r="I234" s="275"/>
      <c r="J234" s="275"/>
      <c r="K234" s="275"/>
      <c r="L234" s="186"/>
      <c r="M234" s="186"/>
      <c r="N234" s="186"/>
      <c r="O234" s="186"/>
    </row>
    <row r="235" spans="2:15" s="278" customFormat="1" x14ac:dyDescent="0.4">
      <c r="B235" s="273"/>
      <c r="C235" s="274"/>
      <c r="D235" s="274"/>
      <c r="E235" s="274"/>
      <c r="F235" s="274"/>
      <c r="G235" s="279"/>
      <c r="H235" s="275"/>
      <c r="I235" s="275"/>
      <c r="J235" s="275"/>
      <c r="K235" s="275"/>
      <c r="L235" s="186"/>
      <c r="M235" s="186"/>
      <c r="N235" s="186"/>
      <c r="O235" s="186"/>
    </row>
    <row r="236" spans="2:15" s="278" customFormat="1" x14ac:dyDescent="0.4">
      <c r="B236" s="273"/>
      <c r="C236" s="274"/>
      <c r="D236" s="274"/>
      <c r="E236" s="274"/>
      <c r="F236" s="274"/>
      <c r="G236" s="279"/>
      <c r="H236" s="275"/>
      <c r="I236" s="275"/>
      <c r="J236" s="275"/>
      <c r="K236" s="275"/>
      <c r="L236" s="186"/>
      <c r="M236" s="186"/>
      <c r="N236" s="186"/>
      <c r="O236" s="186"/>
    </row>
    <row r="237" spans="2:15" s="278" customFormat="1" x14ac:dyDescent="0.4">
      <c r="B237" s="273"/>
      <c r="C237" s="274"/>
      <c r="D237" s="274"/>
      <c r="E237" s="274"/>
      <c r="F237" s="274"/>
      <c r="G237" s="279"/>
      <c r="H237" s="275"/>
      <c r="I237" s="275"/>
      <c r="J237" s="275"/>
      <c r="K237" s="275"/>
      <c r="L237" s="186"/>
      <c r="M237" s="186"/>
      <c r="N237" s="186"/>
      <c r="O237" s="186"/>
    </row>
    <row r="238" spans="2:15" s="278" customFormat="1" x14ac:dyDescent="0.4">
      <c r="B238" s="273"/>
      <c r="C238" s="274"/>
      <c r="D238" s="274"/>
      <c r="E238" s="274"/>
      <c r="F238" s="274"/>
      <c r="G238" s="279"/>
      <c r="H238" s="275"/>
      <c r="I238" s="275"/>
      <c r="J238" s="275"/>
      <c r="K238" s="275"/>
      <c r="L238" s="186"/>
      <c r="M238" s="186"/>
      <c r="N238" s="186"/>
      <c r="O238" s="186"/>
    </row>
    <row r="239" spans="2:15" s="278" customFormat="1" x14ac:dyDescent="0.4">
      <c r="B239" s="273"/>
      <c r="C239" s="274"/>
      <c r="D239" s="274"/>
      <c r="E239" s="274"/>
      <c r="F239" s="274"/>
      <c r="G239" s="279"/>
      <c r="H239" s="275"/>
      <c r="I239" s="275"/>
      <c r="J239" s="275"/>
      <c r="K239" s="275"/>
      <c r="L239" s="186"/>
      <c r="M239" s="186"/>
      <c r="N239" s="186"/>
      <c r="O239" s="186"/>
    </row>
    <row r="240" spans="2:15" s="278" customFormat="1" x14ac:dyDescent="0.4">
      <c r="B240" s="273"/>
      <c r="C240" s="274"/>
      <c r="D240" s="274"/>
      <c r="E240" s="274"/>
      <c r="F240" s="274"/>
      <c r="G240" s="279"/>
      <c r="H240" s="275"/>
      <c r="I240" s="275"/>
      <c r="J240" s="275"/>
      <c r="K240" s="275"/>
      <c r="L240" s="186"/>
      <c r="M240" s="186"/>
      <c r="N240" s="186"/>
      <c r="O240" s="186"/>
    </row>
    <row r="241" spans="2:15" s="278" customFormat="1" x14ac:dyDescent="0.4">
      <c r="B241" s="273"/>
      <c r="C241" s="274"/>
      <c r="D241" s="274"/>
      <c r="E241" s="274"/>
      <c r="F241" s="274"/>
      <c r="G241" s="279"/>
      <c r="H241" s="275"/>
      <c r="I241" s="275"/>
      <c r="J241" s="275"/>
      <c r="K241" s="275"/>
      <c r="L241" s="186"/>
      <c r="M241" s="186"/>
      <c r="N241" s="186"/>
      <c r="O241" s="186"/>
    </row>
    <row r="242" spans="2:15" s="278" customFormat="1" x14ac:dyDescent="0.4">
      <c r="B242" s="273"/>
      <c r="C242" s="274"/>
      <c r="D242" s="274"/>
      <c r="E242" s="274"/>
      <c r="F242" s="274"/>
      <c r="G242" s="279"/>
      <c r="H242" s="275"/>
      <c r="I242" s="275"/>
      <c r="J242" s="275"/>
      <c r="K242" s="275"/>
      <c r="L242" s="186"/>
      <c r="M242" s="186"/>
      <c r="N242" s="186"/>
      <c r="O242" s="186"/>
    </row>
    <row r="243" spans="2:15" s="278" customFormat="1" x14ac:dyDescent="0.4">
      <c r="B243" s="273"/>
      <c r="C243" s="274"/>
      <c r="D243" s="274"/>
      <c r="E243" s="274"/>
      <c r="F243" s="274"/>
      <c r="G243" s="279"/>
      <c r="H243" s="275"/>
      <c r="I243" s="275"/>
      <c r="J243" s="275"/>
      <c r="K243" s="275"/>
      <c r="L243" s="186"/>
      <c r="M243" s="186"/>
      <c r="N243" s="186"/>
      <c r="O243" s="186"/>
    </row>
    <row r="244" spans="2:15" s="278" customFormat="1" x14ac:dyDescent="0.4">
      <c r="B244" s="273"/>
      <c r="C244" s="274"/>
      <c r="D244" s="274"/>
      <c r="E244" s="274"/>
      <c r="F244" s="274"/>
      <c r="G244" s="279"/>
      <c r="H244" s="275"/>
      <c r="I244" s="275"/>
      <c r="J244" s="275"/>
      <c r="K244" s="275"/>
      <c r="L244" s="186"/>
      <c r="M244" s="186"/>
      <c r="N244" s="186"/>
      <c r="O244" s="186"/>
    </row>
    <row r="245" spans="2:15" s="278" customFormat="1" x14ac:dyDescent="0.4">
      <c r="B245" s="273"/>
      <c r="C245" s="274"/>
      <c r="D245" s="274"/>
      <c r="E245" s="274"/>
      <c r="F245" s="274"/>
      <c r="G245" s="279"/>
      <c r="H245" s="275"/>
      <c r="I245" s="275"/>
      <c r="J245" s="275"/>
      <c r="K245" s="275"/>
      <c r="L245" s="186"/>
      <c r="M245" s="186"/>
      <c r="N245" s="186"/>
      <c r="O245" s="186"/>
    </row>
    <row r="246" spans="2:15" s="278" customFormat="1" x14ac:dyDescent="0.4">
      <c r="B246" s="273"/>
      <c r="C246" s="274"/>
      <c r="D246" s="274"/>
      <c r="E246" s="274"/>
      <c r="F246" s="274"/>
      <c r="G246" s="279"/>
      <c r="H246" s="275"/>
      <c r="I246" s="275"/>
      <c r="J246" s="275"/>
      <c r="K246" s="275"/>
      <c r="L246" s="186"/>
      <c r="M246" s="186"/>
      <c r="N246" s="186"/>
      <c r="O246" s="186"/>
    </row>
    <row r="247" spans="2:15" s="278" customFormat="1" x14ac:dyDescent="0.4">
      <c r="B247" s="273"/>
      <c r="C247" s="274"/>
      <c r="D247" s="274"/>
      <c r="E247" s="274"/>
      <c r="F247" s="274"/>
      <c r="G247" s="279"/>
      <c r="H247" s="275"/>
      <c r="I247" s="275"/>
      <c r="J247" s="275"/>
      <c r="K247" s="275"/>
      <c r="L247" s="186"/>
      <c r="M247" s="186"/>
      <c r="N247" s="186"/>
      <c r="O247" s="186"/>
    </row>
    <row r="248" spans="2:15" s="278" customFormat="1" x14ac:dyDescent="0.4">
      <c r="B248" s="273"/>
      <c r="C248" s="274"/>
      <c r="D248" s="274"/>
      <c r="E248" s="274"/>
      <c r="F248" s="274"/>
      <c r="G248" s="279"/>
      <c r="H248" s="275"/>
      <c r="I248" s="275"/>
      <c r="J248" s="275"/>
      <c r="K248" s="275"/>
      <c r="L248" s="186"/>
      <c r="M248" s="186"/>
      <c r="N248" s="186"/>
      <c r="O248" s="186"/>
    </row>
    <row r="249" spans="2:15" s="278" customFormat="1" x14ac:dyDescent="0.4">
      <c r="B249" s="273"/>
      <c r="C249" s="274"/>
      <c r="D249" s="274"/>
      <c r="E249" s="274"/>
      <c r="F249" s="274"/>
      <c r="G249" s="279"/>
      <c r="H249" s="275"/>
      <c r="I249" s="275"/>
      <c r="J249" s="275"/>
      <c r="K249" s="275"/>
      <c r="L249" s="186"/>
      <c r="M249" s="186"/>
      <c r="N249" s="186"/>
      <c r="O249" s="186"/>
    </row>
    <row r="250" spans="2:15" s="278" customFormat="1" x14ac:dyDescent="0.4">
      <c r="B250" s="273"/>
      <c r="C250" s="274"/>
      <c r="D250" s="274"/>
      <c r="E250" s="274"/>
      <c r="F250" s="274"/>
      <c r="G250" s="279"/>
      <c r="H250" s="275"/>
      <c r="I250" s="275"/>
      <c r="J250" s="275"/>
      <c r="K250" s="275"/>
      <c r="L250" s="186"/>
      <c r="M250" s="186"/>
      <c r="N250" s="186"/>
      <c r="O250" s="186"/>
    </row>
    <row r="251" spans="2:15" s="278" customFormat="1" x14ac:dyDescent="0.4">
      <c r="B251" s="273"/>
      <c r="C251" s="274"/>
      <c r="D251" s="274"/>
      <c r="E251" s="274"/>
      <c r="F251" s="274"/>
      <c r="G251" s="279"/>
      <c r="H251" s="275"/>
      <c r="I251" s="275"/>
      <c r="J251" s="275"/>
      <c r="K251" s="275"/>
      <c r="L251" s="186"/>
      <c r="M251" s="186"/>
      <c r="N251" s="186"/>
      <c r="O251" s="186"/>
    </row>
    <row r="252" spans="2:15" s="278" customFormat="1" x14ac:dyDescent="0.4">
      <c r="B252" s="273"/>
      <c r="C252" s="274"/>
      <c r="D252" s="274"/>
      <c r="E252" s="274"/>
      <c r="F252" s="274"/>
      <c r="G252" s="279"/>
      <c r="H252" s="275"/>
      <c r="I252" s="275"/>
      <c r="J252" s="275"/>
      <c r="K252" s="275"/>
      <c r="L252" s="186"/>
      <c r="M252" s="186"/>
      <c r="N252" s="186"/>
      <c r="O252" s="186"/>
    </row>
    <row r="253" spans="2:15" s="278" customFormat="1" x14ac:dyDescent="0.4">
      <c r="B253" s="273"/>
      <c r="C253" s="274"/>
      <c r="D253" s="274"/>
      <c r="E253" s="274"/>
      <c r="F253" s="274"/>
      <c r="G253" s="279"/>
      <c r="H253" s="275"/>
      <c r="I253" s="275"/>
      <c r="J253" s="275"/>
      <c r="K253" s="275"/>
      <c r="L253" s="186"/>
      <c r="M253" s="186"/>
      <c r="N253" s="186"/>
      <c r="O253" s="186"/>
    </row>
    <row r="254" spans="2:15" s="278" customFormat="1" x14ac:dyDescent="0.4">
      <c r="B254" s="273"/>
      <c r="C254" s="274"/>
      <c r="D254" s="274"/>
      <c r="E254" s="274"/>
      <c r="F254" s="274"/>
      <c r="G254" s="279"/>
      <c r="H254" s="275"/>
      <c r="I254" s="275"/>
      <c r="J254" s="275"/>
      <c r="K254" s="275"/>
      <c r="L254" s="186"/>
      <c r="M254" s="186"/>
      <c r="N254" s="186"/>
      <c r="O254" s="186"/>
    </row>
    <row r="255" spans="2:15" s="278" customFormat="1" x14ac:dyDescent="0.4">
      <c r="B255" s="273"/>
      <c r="C255" s="274"/>
      <c r="D255" s="274"/>
      <c r="E255" s="274"/>
      <c r="F255" s="274"/>
      <c r="G255" s="279"/>
      <c r="H255" s="275"/>
      <c r="I255" s="275"/>
      <c r="J255" s="275"/>
      <c r="K255" s="275"/>
      <c r="L255" s="186"/>
      <c r="M255" s="186"/>
      <c r="N255" s="186"/>
      <c r="O255" s="186"/>
    </row>
    <row r="256" spans="2:15" s="278" customFormat="1" x14ac:dyDescent="0.4">
      <c r="B256" s="273"/>
      <c r="C256" s="274"/>
      <c r="D256" s="274"/>
      <c r="E256" s="274"/>
      <c r="F256" s="274"/>
      <c r="G256" s="279"/>
      <c r="H256" s="275"/>
      <c r="I256" s="275"/>
      <c r="J256" s="275"/>
      <c r="K256" s="275"/>
      <c r="L256" s="186"/>
      <c r="M256" s="186"/>
      <c r="N256" s="186"/>
      <c r="O256" s="186"/>
    </row>
    <row r="257" spans="2:15" s="278" customFormat="1" x14ac:dyDescent="0.4">
      <c r="B257" s="273"/>
      <c r="C257" s="274"/>
      <c r="D257" s="274"/>
      <c r="E257" s="274"/>
      <c r="F257" s="274"/>
      <c r="G257" s="279"/>
      <c r="H257" s="275"/>
      <c r="I257" s="275"/>
      <c r="J257" s="275"/>
      <c r="K257" s="275"/>
      <c r="L257" s="186"/>
      <c r="M257" s="186"/>
      <c r="N257" s="186"/>
      <c r="O257" s="186"/>
    </row>
    <row r="258" spans="2:15" s="278" customFormat="1" x14ac:dyDescent="0.4">
      <c r="B258" s="273"/>
      <c r="C258" s="274"/>
      <c r="D258" s="274"/>
      <c r="E258" s="274"/>
      <c r="F258" s="274"/>
      <c r="G258" s="279"/>
      <c r="H258" s="275"/>
      <c r="I258" s="275"/>
      <c r="J258" s="275"/>
      <c r="K258" s="275"/>
      <c r="L258" s="186"/>
      <c r="M258" s="186"/>
      <c r="N258" s="186"/>
      <c r="O258" s="186"/>
    </row>
    <row r="259" spans="2:15" s="278" customFormat="1" x14ac:dyDescent="0.4">
      <c r="B259" s="273"/>
      <c r="C259" s="274"/>
      <c r="D259" s="274"/>
      <c r="E259" s="274"/>
      <c r="F259" s="274"/>
      <c r="G259" s="279"/>
      <c r="H259" s="275"/>
      <c r="I259" s="275"/>
      <c r="J259" s="275"/>
      <c r="K259" s="275"/>
      <c r="L259" s="186"/>
      <c r="M259" s="186"/>
      <c r="N259" s="186"/>
      <c r="O259" s="186"/>
    </row>
    <row r="260" spans="2:15" s="278" customFormat="1" x14ac:dyDescent="0.4">
      <c r="B260" s="273"/>
      <c r="C260" s="274"/>
      <c r="D260" s="274"/>
      <c r="E260" s="274"/>
      <c r="F260" s="274"/>
      <c r="G260" s="279"/>
      <c r="H260" s="275"/>
      <c r="I260" s="275"/>
      <c r="J260" s="275"/>
      <c r="K260" s="275"/>
      <c r="L260" s="186"/>
      <c r="M260" s="186"/>
      <c r="N260" s="186"/>
      <c r="O260" s="186"/>
    </row>
    <row r="261" spans="2:15" s="278" customFormat="1" x14ac:dyDescent="0.4">
      <c r="B261" s="273"/>
      <c r="C261" s="274"/>
      <c r="D261" s="274"/>
      <c r="E261" s="274"/>
      <c r="F261" s="274"/>
      <c r="G261" s="279"/>
      <c r="H261" s="275"/>
      <c r="I261" s="275"/>
      <c r="J261" s="275"/>
      <c r="K261" s="275"/>
      <c r="L261" s="186"/>
      <c r="M261" s="186"/>
      <c r="N261" s="186"/>
      <c r="O261" s="186"/>
    </row>
    <row r="262" spans="2:15" s="278" customFormat="1" x14ac:dyDescent="0.4">
      <c r="B262" s="273"/>
      <c r="C262" s="274"/>
      <c r="D262" s="274"/>
      <c r="E262" s="274"/>
      <c r="F262" s="274"/>
      <c r="G262" s="279"/>
      <c r="H262" s="275"/>
      <c r="I262" s="275"/>
      <c r="J262" s="275"/>
      <c r="K262" s="275"/>
      <c r="L262" s="186"/>
      <c r="M262" s="186"/>
      <c r="N262" s="186"/>
      <c r="O262" s="186"/>
    </row>
    <row r="263" spans="2:15" s="278" customFormat="1" x14ac:dyDescent="0.4">
      <c r="B263" s="273"/>
      <c r="C263" s="274"/>
      <c r="D263" s="274"/>
      <c r="E263" s="274"/>
      <c r="F263" s="274"/>
      <c r="G263" s="279"/>
      <c r="H263" s="275"/>
      <c r="I263" s="275"/>
      <c r="J263" s="275"/>
      <c r="K263" s="275"/>
      <c r="L263" s="186"/>
      <c r="M263" s="186"/>
      <c r="N263" s="186"/>
      <c r="O263" s="186"/>
    </row>
    <row r="264" spans="2:15" s="278" customFormat="1" x14ac:dyDescent="0.4">
      <c r="B264" s="273"/>
      <c r="C264" s="274"/>
      <c r="D264" s="274"/>
      <c r="E264" s="274"/>
      <c r="F264" s="274"/>
      <c r="G264" s="279"/>
      <c r="H264" s="275"/>
      <c r="I264" s="275"/>
      <c r="J264" s="275"/>
      <c r="K264" s="275"/>
      <c r="L264" s="186"/>
      <c r="M264" s="186"/>
      <c r="N264" s="186"/>
      <c r="O264" s="186"/>
    </row>
    <row r="265" spans="2:15" s="278" customFormat="1" x14ac:dyDescent="0.4">
      <c r="B265" s="273"/>
      <c r="C265" s="274"/>
      <c r="D265" s="274"/>
      <c r="E265" s="274"/>
      <c r="F265" s="274"/>
      <c r="G265" s="279"/>
      <c r="H265" s="275"/>
      <c r="I265" s="275"/>
      <c r="J265" s="275"/>
      <c r="K265" s="275"/>
      <c r="L265" s="186"/>
      <c r="M265" s="186"/>
      <c r="N265" s="186"/>
      <c r="O265" s="186"/>
    </row>
    <row r="266" spans="2:15" s="278" customFormat="1" x14ac:dyDescent="0.4">
      <c r="B266" s="273"/>
      <c r="C266" s="274"/>
      <c r="D266" s="274"/>
      <c r="E266" s="274"/>
      <c r="F266" s="274"/>
      <c r="G266" s="279"/>
      <c r="H266" s="275"/>
      <c r="I266" s="275"/>
      <c r="J266" s="275"/>
      <c r="K266" s="275"/>
      <c r="L266" s="186"/>
      <c r="M266" s="186"/>
      <c r="N266" s="186"/>
      <c r="O266" s="186"/>
    </row>
    <row r="267" spans="2:15" s="278" customFormat="1" x14ac:dyDescent="0.4">
      <c r="B267" s="273"/>
      <c r="C267" s="274"/>
      <c r="D267" s="274"/>
      <c r="E267" s="274"/>
      <c r="F267" s="274"/>
      <c r="G267" s="279"/>
      <c r="H267" s="275"/>
      <c r="I267" s="275"/>
      <c r="J267" s="275"/>
      <c r="K267" s="275"/>
      <c r="L267" s="186"/>
      <c r="M267" s="186"/>
      <c r="N267" s="186"/>
      <c r="O267" s="186"/>
    </row>
    <row r="268" spans="2:15" s="278" customFormat="1" x14ac:dyDescent="0.4">
      <c r="B268" s="273"/>
      <c r="C268" s="274"/>
      <c r="D268" s="274"/>
      <c r="E268" s="274"/>
      <c r="F268" s="274"/>
      <c r="G268" s="279"/>
      <c r="H268" s="275"/>
      <c r="I268" s="275"/>
      <c r="J268" s="275"/>
      <c r="K268" s="275"/>
      <c r="L268" s="186"/>
      <c r="M268" s="186"/>
      <c r="N268" s="186"/>
      <c r="O268" s="186"/>
    </row>
    <row r="269" spans="2:15" s="278" customFormat="1" x14ac:dyDescent="0.4">
      <c r="B269" s="273"/>
      <c r="C269" s="274"/>
      <c r="D269" s="274"/>
      <c r="E269" s="274"/>
      <c r="F269" s="274"/>
      <c r="G269" s="279"/>
      <c r="H269" s="275"/>
      <c r="I269" s="275"/>
      <c r="J269" s="275"/>
      <c r="K269" s="275"/>
      <c r="L269" s="186"/>
      <c r="M269" s="186"/>
      <c r="N269" s="186"/>
      <c r="O269" s="186"/>
    </row>
    <row r="270" spans="2:15" s="278" customFormat="1" x14ac:dyDescent="0.4">
      <c r="B270" s="273"/>
      <c r="C270" s="274"/>
      <c r="D270" s="274"/>
      <c r="E270" s="274"/>
      <c r="F270" s="274"/>
      <c r="G270" s="279"/>
      <c r="H270" s="275"/>
      <c r="I270" s="275"/>
      <c r="J270" s="275"/>
      <c r="K270" s="275"/>
      <c r="L270" s="186"/>
      <c r="M270" s="186"/>
      <c r="N270" s="186"/>
      <c r="O270" s="186"/>
    </row>
    <row r="271" spans="2:15" s="278" customFormat="1" x14ac:dyDescent="0.4">
      <c r="B271" s="273"/>
      <c r="C271" s="274"/>
      <c r="D271" s="274"/>
      <c r="E271" s="274"/>
      <c r="F271" s="274"/>
      <c r="G271" s="279"/>
      <c r="H271" s="275"/>
      <c r="I271" s="275"/>
      <c r="J271" s="275"/>
      <c r="K271" s="275"/>
      <c r="L271" s="186"/>
      <c r="M271" s="186"/>
      <c r="N271" s="186"/>
      <c r="O271" s="186"/>
    </row>
    <row r="272" spans="2:15" s="278" customFormat="1" x14ac:dyDescent="0.4">
      <c r="B272" s="273"/>
      <c r="C272" s="274"/>
      <c r="D272" s="274"/>
      <c r="E272" s="274"/>
      <c r="F272" s="274"/>
      <c r="G272" s="279"/>
      <c r="H272" s="275"/>
      <c r="I272" s="275"/>
      <c r="J272" s="275"/>
      <c r="K272" s="275"/>
      <c r="L272" s="186"/>
      <c r="M272" s="186"/>
      <c r="N272" s="186"/>
      <c r="O272" s="186"/>
    </row>
    <row r="273" spans="2:15" s="278" customFormat="1" x14ac:dyDescent="0.4">
      <c r="B273" s="273"/>
      <c r="C273" s="274"/>
      <c r="D273" s="274"/>
      <c r="E273" s="274"/>
      <c r="F273" s="274"/>
      <c r="G273" s="279"/>
      <c r="H273" s="275"/>
      <c r="I273" s="275"/>
      <c r="J273" s="275"/>
      <c r="K273" s="275"/>
      <c r="L273" s="186"/>
      <c r="M273" s="186"/>
      <c r="N273" s="186"/>
      <c r="O273" s="186"/>
    </row>
    <row r="274" spans="2:15" s="278" customFormat="1" x14ac:dyDescent="0.4">
      <c r="B274" s="273"/>
      <c r="C274" s="274"/>
      <c r="D274" s="274"/>
      <c r="E274" s="274"/>
      <c r="F274" s="274"/>
      <c r="G274" s="279"/>
      <c r="H274" s="275"/>
      <c r="I274" s="275"/>
      <c r="J274" s="275"/>
      <c r="K274" s="275"/>
      <c r="L274" s="186"/>
      <c r="M274" s="186"/>
      <c r="N274" s="186"/>
      <c r="O274" s="186"/>
    </row>
    <row r="275" spans="2:15" s="278" customFormat="1" x14ac:dyDescent="0.4">
      <c r="B275" s="273"/>
      <c r="C275" s="274"/>
      <c r="D275" s="274"/>
      <c r="E275" s="274"/>
      <c r="F275" s="274"/>
      <c r="G275" s="279"/>
      <c r="H275" s="275"/>
      <c r="I275" s="275"/>
      <c r="J275" s="275"/>
      <c r="K275" s="275"/>
      <c r="L275" s="186"/>
      <c r="M275" s="186"/>
      <c r="N275" s="186"/>
      <c r="O275" s="186"/>
    </row>
    <row r="276" spans="2:15" s="278" customFormat="1" x14ac:dyDescent="0.4">
      <c r="B276" s="273"/>
      <c r="C276" s="274"/>
      <c r="D276" s="274"/>
      <c r="E276" s="274"/>
      <c r="F276" s="274"/>
      <c r="G276" s="279"/>
      <c r="H276" s="275"/>
      <c r="I276" s="275"/>
      <c r="J276" s="275"/>
      <c r="K276" s="275"/>
      <c r="L276" s="186"/>
      <c r="M276" s="186"/>
      <c r="N276" s="186"/>
      <c r="O276" s="186"/>
    </row>
  </sheetData>
  <mergeCells count="13">
    <mergeCell ref="C33:G33"/>
    <mergeCell ref="J1:K2"/>
    <mergeCell ref="B4:G5"/>
    <mergeCell ref="H4:H5"/>
    <mergeCell ref="I4:I5"/>
    <mergeCell ref="J4:K4"/>
    <mergeCell ref="C116:G116"/>
    <mergeCell ref="C83:G83"/>
    <mergeCell ref="B85:G85"/>
    <mergeCell ref="C90:G90"/>
    <mergeCell ref="C95:G95"/>
    <mergeCell ref="C104:G104"/>
    <mergeCell ref="B106:G106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6" fitToHeight="0" orientation="portrait" r:id="rId1"/>
  <headerFooter alignWithMargins="0">
    <oddHeader>&amp;RAllegato 1</oddHeader>
  </headerFooter>
  <rowBreaks count="1" manualBreakCount="1">
    <brk id="59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Stato Patrimoniale - Attivo</vt:lpstr>
      <vt:lpstr>Stato Patrimoniale - Passivo</vt:lpstr>
      <vt:lpstr>Conto Economico Riclassific ARR</vt:lpstr>
      <vt:lpstr>'Conto Economico Riclassific ARR'!Area_stampa</vt:lpstr>
      <vt:lpstr>'Stato Patrimoniale - Attivo'!Area_stampa</vt:lpstr>
      <vt:lpstr>'Stato Patrimoniale - Passivo'!Area_stampa</vt:lpstr>
      <vt:lpstr>'Conto Economico Riclassific ARR'!Titoli_stampa</vt:lpstr>
      <vt:lpstr>'Stato Patrimoniale - Attivo'!Titoli_stampa</vt:lpstr>
      <vt:lpstr>'Stato Patrimoniale - Passivo'!Titoli_stampa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RICCIARDI LUCA</dc:creator>
  <cp:lastModifiedBy>RICCIARDI LUCA</cp:lastModifiedBy>
  <cp:lastPrinted>2026-04-29T10:07:15Z</cp:lastPrinted>
  <dcterms:created xsi:type="dcterms:W3CDTF">2011-12-14T14:52:49Z</dcterms:created>
  <dcterms:modified xsi:type="dcterms:W3CDTF">2026-05-15T08:10:06Z</dcterms:modified>
</cp:coreProperties>
</file>